
<file path=[Content_Types].xml><?xml version="1.0" encoding="utf-8"?>
<Types xmlns="http://schemas.openxmlformats.org/package/2006/content-types">
  <Override PartName="/xl/worksheets/sheet24.xml" ContentType="application/vnd.openxmlformats-officedocument.spreadsheetml.worksheet+xml"/>
  <Override PartName="/xl/worksheets/sheet13.xml" ContentType="application/vnd.openxmlformats-officedocument.spreadsheetml.worksheet+xml"/>
  <Override PartName="/xl/styles.xml" ContentType="application/vnd.openxmlformats-officedocument.spreadsheetml.styles+xml"/>
  <Override PartName="/xl/charts/chart4.xml" ContentType="application/vnd.openxmlformats-officedocument.drawingml.chart+xml"/>
  <Override PartName="/xl/drawings/drawing6.xml" ContentType="application/vnd.openxmlformats-officedocument.drawing+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xml"/>
  <Override PartName="/xl/drawings/drawing17.xml" ContentType="application/vnd.openxmlformats-officedocument.drawing+xml"/>
  <Default Extension="rels" ContentType="application/vnd.openxmlformats-package.relationships+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drawings/drawing15.xml" ContentType="application/vnd.openxmlformats-officedocument.drawing+xml"/>
  <Override PartName="/xl/charts/chart29.xml" ContentType="application/vnd.openxmlformats-officedocument.drawingml.chart+xml"/>
  <Override PartName="/xl/drawings/drawing26.xml" ContentType="application/vnd.openxmlformats-officedocument.drawing+xml"/>
  <Override PartName="/xl/worksheets/sheet3.xml" ContentType="application/vnd.openxmlformats-officedocument.spreadsheetml.worksheet+xml"/>
  <Override PartName="/xl/charts/chart18.xml" ContentType="application/vnd.openxmlformats-officedocument.drawingml.chart+xml"/>
  <Override PartName="/xl/drawings/drawing13.xml" ContentType="application/vnd.openxmlformats-officedocument.drawing+xml"/>
  <Override PartName="/xl/charts/chart27.xml" ContentType="application/vnd.openxmlformats-officedocument.drawingml.chart+xml"/>
  <Override PartName="/xl/drawings/drawing22.xml" ContentType="application/vnd.openxmlformats-officedocument.drawing+xml"/>
  <Override PartName="/xl/charts/chart36.xml" ContentType="application/vnd.openxmlformats-officedocument.drawingml.chart+xml"/>
  <Override PartName="/xl/drawings/drawing24.xml" ContentType="application/vnd.openxmlformats-officedocument.drawing+xml"/>
  <Override PartName="/xl/charts/chart38.xml" ContentType="application/vnd.openxmlformats-officedocument.drawingml.chart+xml"/>
  <Override PartName="/docProps/custom.xml" ContentType="application/vnd.openxmlformats-officedocument.custom-properties+xml"/>
  <Override PartName="/xl/worksheets/sheet1.xml" ContentType="application/vnd.openxmlformats-officedocument.spreadsheetml.worksheet+xml"/>
  <Override PartName="/xl/drawings/drawing11.xml" ContentType="application/vnd.openxmlformats-officedocument.drawing+xml"/>
  <Override PartName="/xl/charts/chart16.xml" ContentType="application/vnd.openxmlformats-officedocument.drawingml.chart+xml"/>
  <Override PartName="/xl/charts/chart25.xml" ContentType="application/vnd.openxmlformats-officedocument.drawingml.chart+xml"/>
  <Override PartName="/xl/drawings/drawing20.xml" ContentType="application/vnd.openxmlformats-officedocument.drawing+xml"/>
  <Override PartName="/xl/charts/chart34.xml" ContentType="application/vnd.openxmlformats-officedocument.drawingml.chart+xml"/>
  <Override PartName="/xl/sharedStrings.xml" ContentType="application/vnd.openxmlformats-officedocument.spreadsheetml.sharedStrings+xml"/>
  <Override PartName="/xl/charts/chart14.xml" ContentType="application/vnd.openxmlformats-officedocument.drawingml.chart+xml"/>
  <Override PartName="/xl/charts/chart23.xml" ContentType="application/vnd.openxmlformats-officedocument.drawingml.chart+xml"/>
  <Override PartName="/xl/charts/chart32.xml" ContentType="application/vnd.openxmlformats-officedocument.drawingml.chart+xml"/>
  <Override PartName="/xl/worksheets/sheet18.xml" ContentType="application/vnd.openxmlformats-officedocument.spreadsheetml.worksheet+xml"/>
  <Override PartName="/xl/charts/chart9.xml" ContentType="application/vnd.openxmlformats-officedocument.drawingml.chart+xml"/>
  <Override PartName="/xl/charts/chart12.xml" ContentType="application/vnd.openxmlformats-officedocument.drawingml.chart+xml"/>
  <Override PartName="/xl/charts/chart21.xml" ContentType="application/vnd.openxmlformats-officedocument.drawingml.chart+xml"/>
  <Override PartName="/xl/charts/chart30.xml" ContentType="application/vnd.openxmlformats-officedocument.drawingml.chart+xml"/>
  <Override PartName="/xl/charts/chart41.xml" ContentType="application/vnd.openxmlformats-officedocument.drawingml.chart+xml"/>
  <Override PartName="/xl/worksheets/sheet16.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charts/chart7.xml" ContentType="application/vnd.openxmlformats-officedocument.drawingml.chart+xml"/>
  <Override PartName="/xl/charts/chart10.xml" ContentType="application/vnd.openxmlformats-officedocument.drawingml.chart+xml"/>
  <Override PartName="/xl/drawings/drawing9.xml" ContentType="application/vnd.openxmlformats-officedocument.drawingml.chartshapes+xml"/>
  <Override PartName="/xl/worksheets/sheet14.xml" ContentType="application/vnd.openxmlformats-officedocument.spreadsheetml.worksheet+xml"/>
  <Override PartName="/xl/worksheets/sheet23.xml" ContentType="application/vnd.openxmlformats-officedocument.spreadsheetml.worksheet+xml"/>
  <Override PartName="/xl/charts/chart5.xml" ContentType="application/vnd.openxmlformats-officedocument.drawingml.chart+xml"/>
  <Override PartName="/xl/drawings/drawing7.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Default Extension="emf" ContentType="image/x-emf"/>
  <Override PartName="/xl/charts/chart3.xml" ContentType="application/vnd.openxmlformats-officedocument.drawingml.chart+xml"/>
  <Override PartName="/xl/drawings/drawing5.xml" ContentType="application/vnd.openxmlformats-officedocument.drawing+xml"/>
  <Override PartName="/xl/drawings/drawing18.xml" ContentType="application/vnd.openxmlformats-officedocument.drawingml.chartshapes+xml"/>
  <Override PartName="/xl/drawings/drawing27.xml" ContentType="application/vnd.openxmlformats-officedocument.drawingml.chartshapes+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3.xml" ContentType="application/vnd.openxmlformats-officedocument.drawing+xml"/>
  <Override PartName="/xl/drawings/drawing16.xml" ContentType="application/vnd.openxmlformats-officedocument.drawingml.chartshapes+xml"/>
  <Override PartName="/xl/charts/chart39.xml" ContentType="application/vnd.openxmlformats-officedocument.drawingml.chart+xml"/>
  <Override PartName="/xl/drawings/drawing25.xml" ContentType="application/vnd.openxmlformats-officedocument.drawingml.chartshapes+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charts/chart19.xml" ContentType="application/vnd.openxmlformats-officedocument.drawingml.chart+xml"/>
  <Override PartName="/xl/drawings/drawing14.xml" ContentType="application/vnd.openxmlformats-officedocument.drawing+xml"/>
  <Override PartName="/xl/charts/chart28.xml" ContentType="application/vnd.openxmlformats-officedocument.drawingml.chart+xml"/>
  <Override PartName="/xl/charts/chart37.xml" ContentType="application/vnd.openxmlformats-officedocument.drawingml.chart+xml"/>
  <Override PartName="/xl/drawings/drawing23.xml" ContentType="application/vnd.openxmlformats-officedocument.drawingml.chartshapes+xml"/>
  <Override PartName="/xl/charts/chart17.xml" ContentType="application/vnd.openxmlformats-officedocument.drawingml.chart+xml"/>
  <Override PartName="/xl/drawings/drawing12.xml" ContentType="application/vnd.openxmlformats-officedocument.drawing+xml"/>
  <Override PartName="/xl/charts/chart26.xml" ContentType="application/vnd.openxmlformats-officedocument.drawingml.chart+xml"/>
  <Override PartName="/xl/drawings/drawing21.xml" ContentType="application/vnd.openxmlformats-officedocument.drawing+xml"/>
  <Override PartName="/xl/charts/chart35.xml" ContentType="application/vnd.openxmlformats-officedocument.drawingml.chart+xml"/>
  <Override PartName="/xl/calcChain.xml" ContentType="application/vnd.openxmlformats-officedocument.spreadsheetml.calcChain+xml"/>
  <Override PartName="/xl/worksheets/sheet19.xml" ContentType="application/vnd.openxmlformats-officedocument.spreadsheetml.worksheet+xml"/>
  <Override PartName="/xl/charts/chart13.xml" ContentType="application/vnd.openxmlformats-officedocument.drawingml.chart+xml"/>
  <Override PartName="/xl/drawings/drawing10.xml" ContentType="application/vnd.openxmlformats-officedocument.drawing+xml"/>
  <Override PartName="/xl/charts/chart15.xml" ContentType="application/vnd.openxmlformats-officedocument.drawingml.chart+xml"/>
  <Override PartName="/xl/charts/chart24.xml" ContentType="application/vnd.openxmlformats-officedocument.drawingml.chart+xml"/>
  <Override PartName="/xl/charts/chart33.xml" ContentType="application/vnd.openxmlformats-officedocument.drawingml.chart+xml"/>
  <Override PartName="/xl/worksheets/sheet17.xml" ContentType="application/vnd.openxmlformats-officedocument.spreadsheetml.worksheet+xml"/>
  <Override PartName="/xl/worksheets/sheet26.xml" ContentType="application/vnd.openxmlformats-officedocument.spreadsheetml.worksheet+xml"/>
  <Override PartName="/xl/charts/chart8.xml" ContentType="application/vnd.openxmlformats-officedocument.drawingml.chart+xml"/>
  <Override PartName="/xl/charts/chart11.xml" ContentType="application/vnd.openxmlformats-officedocument.drawingml.chart+xml"/>
  <Override PartName="/xl/charts/chart22.xml" ContentType="application/vnd.openxmlformats-officedocument.drawingml.chart+xml"/>
  <Override PartName="/xl/charts/chart31.xml" ContentType="application/vnd.openxmlformats-officedocument.drawingml.chart+xml"/>
  <Override PartName="/xl/charts/chart40.xml" ContentType="application/vnd.openxmlformats-officedocument.drawingml.chart+xml"/>
  <Override PartName="/docProps/core.xml" ContentType="application/vnd.openxmlformats-package.core-properties+xml"/>
  <Override PartName="/xl/worksheets/sheet15.xml" ContentType="application/vnd.openxmlformats-officedocument.spreadsheetml.worksheet+xml"/>
  <Override PartName="/xl/charts/chart6.xml" ContentType="application/vnd.openxmlformats-officedocument.drawingml.chart+xml"/>
  <Override PartName="/xl/charts/chart20.xml" ContentType="application/vnd.openxmlformats-officedocument.drawingml.chart+xml"/>
  <Override PartName="/xl/worksheets/sheet9.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drawings/drawing8.xml" ContentType="application/vnd.openxmlformats-officedocument.drawing+xml"/>
  <Override PartName="/xl/drawings/drawing19.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bookViews>
    <workbookView xWindow="315" yWindow="135" windowWidth="17955" windowHeight="12585" tabRatio="904"/>
  </bookViews>
  <sheets>
    <sheet name="Cover" sheetId="1" r:id="rId1"/>
    <sheet name="QA" sheetId="2" state="hidden" r:id="rId2"/>
    <sheet name="xtra" sheetId="3" state="hidden" r:id="rId3"/>
    <sheet name="Table of Contents" sheetId="4" r:id="rId4"/>
    <sheet name="(1) VINs tested" sheetId="5" r:id="rId5"/>
    <sheet name="(1) Total Tests" sheetId="6" r:id="rId6"/>
    <sheet name="(2)(i) OBD" sheetId="10" r:id="rId7"/>
    <sheet name="Initial gasoline " sheetId="11" state="hidden" r:id="rId8"/>
    <sheet name="(2)(i) Opacity" sheetId="43" r:id="rId9"/>
    <sheet name="(2)(ii) OBD" sheetId="17" r:id="rId10"/>
    <sheet name="(2)(iii) OBD" sheetId="21" r:id="rId11"/>
    <sheet name="(2)(iv) OBD" sheetId="24" r:id="rId12"/>
    <sheet name="(2)(vi) Waivers" sheetId="25" r:id="rId13"/>
    <sheet name="NoKnownOut_InitialFailed_Paul" sheetId="26" state="hidden" r:id="rId14"/>
    <sheet name="(2)(v) Hardship Extensions" sheetId="42" r:id="rId15"/>
    <sheet name="(2)(vi) No Outcome" sheetId="27" r:id="rId16"/>
    <sheet name="(2)(xi) Pass OBD" sheetId="28" r:id="rId17"/>
    <sheet name="(2)(xii) Fail OBD" sheetId="29" r:id="rId18"/>
    <sheet name="(2)(xix) MIL on no DTCs" sheetId="34" r:id="rId19"/>
    <sheet name="(2)(xx) MIL off w  DTCs" sheetId="35" r:id="rId20"/>
    <sheet name="(2)(xxi) MIL on w DTCs " sheetId="36" r:id="rId21"/>
    <sheet name="(2)(xxii) MIL off no DTCs " sheetId="37" r:id="rId22"/>
    <sheet name="(2)(xxiii) Not Ready Failures" sheetId="38" r:id="rId23"/>
    <sheet name="(2)(xxiii) Not Ready Turnaways" sheetId="41" r:id="rId24"/>
    <sheet name="(2)(xxiv)Alternative OBD Tests" sheetId="44" r:id="rId25"/>
    <sheet name="worksheet" sheetId="40" state="hidden" r:id="rId26"/>
  </sheets>
  <definedNames>
    <definedName name="_xlnm.Print_Area" localSheetId="5">'(1) Total Tests'!$A$1:$K$60</definedName>
    <definedName name="_xlnm.Print_Area" localSheetId="4">'(1) VINs tested'!$A$1:$K$70</definedName>
    <definedName name="_xlnm.Print_Area" localSheetId="6">'(2)(i) OBD'!$A$1:$Z$76</definedName>
    <definedName name="_xlnm.Print_Area" localSheetId="9">'(2)(ii) OBD'!$A$1:$P$101</definedName>
    <definedName name="_xlnm.Print_Area" localSheetId="10">'(2)(iii) OBD'!$A$1:$P$100</definedName>
    <definedName name="_xlnm.Print_Area" localSheetId="11">'(2)(iv) OBD'!$A$1:$P$99</definedName>
    <definedName name="_xlnm.Print_Area" localSheetId="15">'(2)(vi) No Outcome'!$A$1:$V$95</definedName>
    <definedName name="_xlnm.Print_Area" localSheetId="12">'(2)(vi) Waivers'!$A$1:$P$28</definedName>
    <definedName name="_xlnm.Print_Area" localSheetId="16">'(2)(xi) Pass OBD'!$A$1:$V$106</definedName>
    <definedName name="_xlnm.Print_Area" localSheetId="17">'(2)(xii) Fail OBD'!$A$1:$P$98</definedName>
    <definedName name="_xlnm.Print_Area" localSheetId="18">'(2)(xix) MIL on no DTCs'!$A$1:$P$102</definedName>
    <definedName name="_xlnm.Print_Area" localSheetId="19">'(2)(xx) MIL off w  DTCs'!$A$1:$P$26</definedName>
    <definedName name="_xlnm.Print_Area" localSheetId="20">'(2)(xxi) MIL on w DTCs '!$A$1:$P$99</definedName>
    <definedName name="_xlnm.Print_Area" localSheetId="21">'(2)(xxii) MIL off no DTCs '!$A$1:$P$102</definedName>
    <definedName name="_xlnm.Print_Area" localSheetId="22">'(2)(xxiii) Not Ready Failures'!$A$1:$P$103</definedName>
    <definedName name="_xlnm.Print_Area" localSheetId="0">Cover!$A$1:$K$25</definedName>
    <definedName name="_xlnm.Print_Area" localSheetId="3">'Table of Contents'!$A$1:$C$26</definedName>
    <definedName name="_xlnm.Print_Titles" localSheetId="3">'Table of Contents'!$2:$2</definedName>
  </definedNames>
  <calcPr calcId="125725"/>
</workbook>
</file>

<file path=xl/calcChain.xml><?xml version="1.0" encoding="utf-8"?>
<calcChain xmlns="http://schemas.openxmlformats.org/spreadsheetml/2006/main">
  <c r="A94" i="44"/>
  <c r="D10" i="36"/>
  <c r="D11"/>
  <c r="D12"/>
  <c r="D13"/>
  <c r="D14"/>
  <c r="D15"/>
  <c r="D16"/>
  <c r="D17"/>
  <c r="D18"/>
  <c r="D19"/>
  <c r="D20"/>
  <c r="D21"/>
  <c r="D22"/>
  <c r="D23"/>
  <c r="D24"/>
  <c r="T12" i="34"/>
  <c r="T13"/>
  <c r="T14"/>
  <c r="T15"/>
  <c r="T16"/>
  <c r="T17"/>
  <c r="T18"/>
  <c r="T19"/>
  <c r="T20"/>
  <c r="T21"/>
  <c r="T22"/>
  <c r="T23"/>
  <c r="T24"/>
  <c r="T25"/>
  <c r="T26"/>
  <c r="T11"/>
  <c r="D12"/>
  <c r="D13"/>
  <c r="D14"/>
  <c r="D15"/>
  <c r="D16"/>
  <c r="D17"/>
  <c r="D18"/>
  <c r="D19"/>
  <c r="D20"/>
  <c r="D21"/>
  <c r="D22"/>
  <c r="D23"/>
  <c r="D24"/>
  <c r="D25"/>
  <c r="D26"/>
  <c r="G11" i="37"/>
  <c r="G12"/>
  <c r="G13"/>
  <c r="G14"/>
  <c r="G15"/>
  <c r="G16"/>
  <c r="G17"/>
  <c r="G18"/>
  <c r="G19"/>
  <c r="G20"/>
  <c r="G21"/>
  <c r="G22"/>
  <c r="G23"/>
  <c r="G24"/>
  <c r="G25"/>
  <c r="C26"/>
  <c r="U25"/>
  <c r="C26" i="35"/>
  <c r="T14" i="37"/>
  <c r="T15"/>
  <c r="T16"/>
  <c r="T17"/>
  <c r="T18"/>
  <c r="T19"/>
  <c r="T20"/>
  <c r="T21"/>
  <c r="T22"/>
  <c r="T23"/>
  <c r="T24"/>
  <c r="T25"/>
  <c r="T12" i="35"/>
  <c r="T13"/>
  <c r="T14"/>
  <c r="T15"/>
  <c r="T16"/>
  <c r="T17"/>
  <c r="T18"/>
  <c r="T19"/>
  <c r="T20"/>
  <c r="T21"/>
  <c r="T22"/>
  <c r="T23"/>
  <c r="T24"/>
  <c r="T25"/>
  <c r="T10" i="36"/>
  <c r="T11"/>
  <c r="T12"/>
  <c r="T13"/>
  <c r="T14"/>
  <c r="T15"/>
  <c r="T16"/>
  <c r="T17"/>
  <c r="T18"/>
  <c r="T19"/>
  <c r="T20"/>
  <c r="T21"/>
  <c r="T22"/>
  <c r="T23"/>
  <c r="T24"/>
  <c r="R26" i="37"/>
  <c r="Q26"/>
  <c r="S26" s="1"/>
  <c r="O26"/>
  <c r="N26"/>
  <c r="P26" s="1"/>
  <c r="L26"/>
  <c r="K26"/>
  <c r="M26" s="1"/>
  <c r="I26"/>
  <c r="H26"/>
  <c r="J26" s="1"/>
  <c r="F26"/>
  <c r="E26"/>
  <c r="B26"/>
  <c r="D26" s="1"/>
  <c r="V25"/>
  <c r="S25"/>
  <c r="M25"/>
  <c r="J25"/>
  <c r="D25"/>
  <c r="U24"/>
  <c r="S24"/>
  <c r="P24"/>
  <c r="M24"/>
  <c r="J24"/>
  <c r="D24"/>
  <c r="U23"/>
  <c r="V23" s="1"/>
  <c r="S23"/>
  <c r="P23"/>
  <c r="M23"/>
  <c r="J23"/>
  <c r="D23"/>
  <c r="U22"/>
  <c r="S22"/>
  <c r="P22"/>
  <c r="M22"/>
  <c r="J22"/>
  <c r="D22"/>
  <c r="U21"/>
  <c r="V21" s="1"/>
  <c r="S21"/>
  <c r="P21"/>
  <c r="M21"/>
  <c r="D21"/>
  <c r="U20"/>
  <c r="P20"/>
  <c r="M20"/>
  <c r="D20"/>
  <c r="U19"/>
  <c r="V19" s="1"/>
  <c r="P19"/>
  <c r="M19"/>
  <c r="D19"/>
  <c r="U18"/>
  <c r="P18"/>
  <c r="M18"/>
  <c r="D18"/>
  <c r="U17"/>
  <c r="V17" s="1"/>
  <c r="P17"/>
  <c r="M17"/>
  <c r="D17"/>
  <c r="U16"/>
  <c r="P16"/>
  <c r="M16"/>
  <c r="D16"/>
  <c r="U15"/>
  <c r="V15" s="1"/>
  <c r="P15"/>
  <c r="M15"/>
  <c r="D15"/>
  <c r="U14"/>
  <c r="P14"/>
  <c r="M14"/>
  <c r="D14"/>
  <c r="U13"/>
  <c r="T13"/>
  <c r="P13"/>
  <c r="M13"/>
  <c r="D13"/>
  <c r="U12"/>
  <c r="T12"/>
  <c r="P12"/>
  <c r="M12"/>
  <c r="D12"/>
  <c r="U11"/>
  <c r="T11"/>
  <c r="P11"/>
  <c r="M11"/>
  <c r="D11"/>
  <c r="U10"/>
  <c r="T10"/>
  <c r="T26" s="1"/>
  <c r="G10"/>
  <c r="D10"/>
  <c r="R25" i="36"/>
  <c r="Q25"/>
  <c r="O25"/>
  <c r="N25"/>
  <c r="P25" s="1"/>
  <c r="L25"/>
  <c r="K25"/>
  <c r="M25" s="1"/>
  <c r="I25"/>
  <c r="H25"/>
  <c r="J25" s="1"/>
  <c r="F25"/>
  <c r="E25"/>
  <c r="G25" s="1"/>
  <c r="C25"/>
  <c r="B25"/>
  <c r="D25" s="1"/>
  <c r="U24"/>
  <c r="S24"/>
  <c r="M24"/>
  <c r="J24"/>
  <c r="G24"/>
  <c r="U23"/>
  <c r="S23"/>
  <c r="P23"/>
  <c r="M23"/>
  <c r="J23"/>
  <c r="G23"/>
  <c r="U22"/>
  <c r="V22" s="1"/>
  <c r="S22"/>
  <c r="P22"/>
  <c r="M22"/>
  <c r="J22"/>
  <c r="G22"/>
  <c r="U21"/>
  <c r="S21"/>
  <c r="P21"/>
  <c r="M21"/>
  <c r="J21"/>
  <c r="G21"/>
  <c r="U20"/>
  <c r="V20" s="1"/>
  <c r="S20"/>
  <c r="P20"/>
  <c r="M20"/>
  <c r="G20"/>
  <c r="U19"/>
  <c r="P19"/>
  <c r="M19"/>
  <c r="G19"/>
  <c r="U18"/>
  <c r="V18" s="1"/>
  <c r="P18"/>
  <c r="M18"/>
  <c r="G18"/>
  <c r="U17"/>
  <c r="P17"/>
  <c r="M17"/>
  <c r="G17"/>
  <c r="U16"/>
  <c r="V16" s="1"/>
  <c r="P16"/>
  <c r="M16"/>
  <c r="G16"/>
  <c r="U15"/>
  <c r="P15"/>
  <c r="M15"/>
  <c r="G15"/>
  <c r="U14"/>
  <c r="V14" s="1"/>
  <c r="P14"/>
  <c r="M14"/>
  <c r="G14"/>
  <c r="U13"/>
  <c r="P13"/>
  <c r="M13"/>
  <c r="G13"/>
  <c r="U12"/>
  <c r="P12"/>
  <c r="M12"/>
  <c r="G12"/>
  <c r="U11"/>
  <c r="P11"/>
  <c r="M11"/>
  <c r="G11"/>
  <c r="U10"/>
  <c r="P10"/>
  <c r="M10"/>
  <c r="G10"/>
  <c r="U9"/>
  <c r="T9"/>
  <c r="T25" s="1"/>
  <c r="G9"/>
  <c r="D9"/>
  <c r="R26" i="35"/>
  <c r="Q26"/>
  <c r="S26" s="1"/>
  <c r="O26"/>
  <c r="N26"/>
  <c r="P26" s="1"/>
  <c r="L26"/>
  <c r="K26"/>
  <c r="M26" s="1"/>
  <c r="I26"/>
  <c r="H26"/>
  <c r="J26" s="1"/>
  <c r="F26"/>
  <c r="E26"/>
  <c r="G26" s="1"/>
  <c r="B26"/>
  <c r="U25"/>
  <c r="V25" s="1"/>
  <c r="S25"/>
  <c r="M25"/>
  <c r="J25"/>
  <c r="G25"/>
  <c r="D25"/>
  <c r="U24"/>
  <c r="S24"/>
  <c r="P24"/>
  <c r="M24"/>
  <c r="J24"/>
  <c r="G24"/>
  <c r="D24"/>
  <c r="U23"/>
  <c r="V23" s="1"/>
  <c r="S23"/>
  <c r="P23"/>
  <c r="M23"/>
  <c r="J23"/>
  <c r="G23"/>
  <c r="D23"/>
  <c r="U22"/>
  <c r="S22"/>
  <c r="P22"/>
  <c r="M22"/>
  <c r="J22"/>
  <c r="G22"/>
  <c r="D22"/>
  <c r="U21"/>
  <c r="V21"/>
  <c r="S21"/>
  <c r="P21"/>
  <c r="M21"/>
  <c r="G21"/>
  <c r="D21"/>
  <c r="U20"/>
  <c r="P20"/>
  <c r="M20"/>
  <c r="G20"/>
  <c r="D20"/>
  <c r="U19"/>
  <c r="V19" s="1"/>
  <c r="P19"/>
  <c r="M19"/>
  <c r="G19"/>
  <c r="D19"/>
  <c r="U18"/>
  <c r="P18"/>
  <c r="M18"/>
  <c r="G18"/>
  <c r="D18"/>
  <c r="U17"/>
  <c r="V17"/>
  <c r="P17"/>
  <c r="M17"/>
  <c r="G17"/>
  <c r="D17"/>
  <c r="U16"/>
  <c r="P16"/>
  <c r="M16"/>
  <c r="G16"/>
  <c r="D16"/>
  <c r="U15"/>
  <c r="P15"/>
  <c r="M15"/>
  <c r="G15"/>
  <c r="D15"/>
  <c r="U14"/>
  <c r="V14" s="1"/>
  <c r="P14"/>
  <c r="M14"/>
  <c r="G14"/>
  <c r="D14"/>
  <c r="U13"/>
  <c r="P13"/>
  <c r="M13"/>
  <c r="G13"/>
  <c r="D13"/>
  <c r="U12"/>
  <c r="P12"/>
  <c r="M12"/>
  <c r="G12"/>
  <c r="D12"/>
  <c r="U11"/>
  <c r="T11"/>
  <c r="P11"/>
  <c r="M11"/>
  <c r="G11"/>
  <c r="D11"/>
  <c r="U10"/>
  <c r="U26" s="1"/>
  <c r="T10"/>
  <c r="T26" s="1"/>
  <c r="G10"/>
  <c r="D10"/>
  <c r="U23" i="34"/>
  <c r="U24"/>
  <c r="U25"/>
  <c r="U26"/>
  <c r="J23"/>
  <c r="J24"/>
  <c r="J25"/>
  <c r="J26"/>
  <c r="R27"/>
  <c r="S11"/>
  <c r="S12"/>
  <c r="S13"/>
  <c r="S14"/>
  <c r="S15"/>
  <c r="S16"/>
  <c r="S17"/>
  <c r="S18"/>
  <c r="S19"/>
  <c r="S20"/>
  <c r="S21"/>
  <c r="P12" i="38"/>
  <c r="V26" i="35" l="1"/>
  <c r="V11"/>
  <c r="U26" i="37"/>
  <c r="V11"/>
  <c r="V13"/>
  <c r="G26"/>
  <c r="V26"/>
  <c r="S25" i="36"/>
  <c r="U25"/>
  <c r="V12" i="35"/>
  <c r="V16"/>
  <c r="V18"/>
  <c r="V20"/>
  <c r="V22"/>
  <c r="V24"/>
  <c r="V13"/>
  <c r="V15"/>
  <c r="D26"/>
  <c r="V10" i="36"/>
  <c r="V11"/>
  <c r="V12"/>
  <c r="V24"/>
  <c r="V13"/>
  <c r="V15"/>
  <c r="V17"/>
  <c r="V19"/>
  <c r="V21"/>
  <c r="V23"/>
  <c r="V12" i="37"/>
  <c r="V14"/>
  <c r="V16"/>
  <c r="V18"/>
  <c r="V20"/>
  <c r="V22"/>
  <c r="V24"/>
  <c r="V10"/>
  <c r="V25" i="36"/>
  <c r="V9"/>
  <c r="V10" i="35"/>
  <c r="S20" i="21"/>
  <c r="S21"/>
  <c r="P10"/>
  <c r="P11"/>
  <c r="P12"/>
  <c r="P10" i="17"/>
  <c r="P11"/>
  <c r="P12"/>
  <c r="P16"/>
  <c r="P18"/>
  <c r="M10"/>
  <c r="M11"/>
  <c r="M12"/>
  <c r="S20" i="24"/>
  <c r="S21"/>
  <c r="P16"/>
  <c r="P23"/>
  <c r="M15"/>
  <c r="M16"/>
  <c r="M22"/>
  <c r="M23"/>
  <c r="M10"/>
  <c r="M11"/>
  <c r="J21"/>
  <c r="J22"/>
  <c r="J23"/>
  <c r="G23"/>
  <c r="T26" i="27"/>
  <c r="U26"/>
  <c r="S26"/>
  <c r="M26"/>
  <c r="J26"/>
  <c r="G26"/>
  <c r="D26"/>
  <c r="S25"/>
  <c r="P25"/>
  <c r="M25"/>
  <c r="J25"/>
  <c r="G25"/>
  <c r="D25"/>
  <c r="S24"/>
  <c r="P24"/>
  <c r="M24"/>
  <c r="J24"/>
  <c r="G24"/>
  <c r="D24"/>
  <c r="S23"/>
  <c r="P23"/>
  <c r="M23"/>
  <c r="J23"/>
  <c r="G23"/>
  <c r="D23"/>
  <c r="S22"/>
  <c r="P22"/>
  <c r="M22"/>
  <c r="G22"/>
  <c r="D22"/>
  <c r="P21"/>
  <c r="M21"/>
  <c r="G21"/>
  <c r="D21"/>
  <c r="P20"/>
  <c r="M20"/>
  <c r="G20"/>
  <c r="D20"/>
  <c r="P19"/>
  <c r="M19"/>
  <c r="G19"/>
  <c r="D19"/>
  <c r="P18"/>
  <c r="M18"/>
  <c r="G18"/>
  <c r="D18"/>
  <c r="P17"/>
  <c r="M17"/>
  <c r="G17"/>
  <c r="D17"/>
  <c r="P16"/>
  <c r="M16"/>
  <c r="G16"/>
  <c r="D16"/>
  <c r="P15"/>
  <c r="M15"/>
  <c r="G15"/>
  <c r="D15"/>
  <c r="P14"/>
  <c r="M14"/>
  <c r="G14"/>
  <c r="D14"/>
  <c r="P13"/>
  <c r="M13"/>
  <c r="G13"/>
  <c r="D13"/>
  <c r="P12"/>
  <c r="M12"/>
  <c r="G12"/>
  <c r="D12"/>
  <c r="G11"/>
  <c r="D11"/>
  <c r="V26" l="1"/>
  <c r="A93" i="44" l="1"/>
  <c r="B27" i="41"/>
  <c r="U26"/>
  <c r="T26"/>
  <c r="S26"/>
  <c r="M26"/>
  <c r="J26"/>
  <c r="G26"/>
  <c r="D26"/>
  <c r="U25"/>
  <c r="T25"/>
  <c r="S25"/>
  <c r="P25"/>
  <c r="M25"/>
  <c r="J25"/>
  <c r="G25"/>
  <c r="D25"/>
  <c r="U24"/>
  <c r="T24"/>
  <c r="S24"/>
  <c r="P24"/>
  <c r="M24"/>
  <c r="J24"/>
  <c r="G24"/>
  <c r="D24"/>
  <c r="U23"/>
  <c r="T23"/>
  <c r="S23"/>
  <c r="M23"/>
  <c r="J23"/>
  <c r="G23"/>
  <c r="D23"/>
  <c r="U22"/>
  <c r="T22"/>
  <c r="S22"/>
  <c r="G22"/>
  <c r="D22"/>
  <c r="U21"/>
  <c r="T21"/>
  <c r="P21"/>
  <c r="M21"/>
  <c r="G21"/>
  <c r="D21"/>
  <c r="U20"/>
  <c r="T20"/>
  <c r="P20"/>
  <c r="M20"/>
  <c r="G20"/>
  <c r="D20"/>
  <c r="U19"/>
  <c r="T19"/>
  <c r="M19"/>
  <c r="G19"/>
  <c r="D19"/>
  <c r="U18"/>
  <c r="T18"/>
  <c r="P18"/>
  <c r="M18"/>
  <c r="G18"/>
  <c r="D18"/>
  <c r="U17"/>
  <c r="T17"/>
  <c r="M17"/>
  <c r="G17"/>
  <c r="D17"/>
  <c r="U16"/>
  <c r="T16"/>
  <c r="M16"/>
  <c r="G16"/>
  <c r="D16"/>
  <c r="U15"/>
  <c r="T15"/>
  <c r="M15"/>
  <c r="G15"/>
  <c r="D15"/>
  <c r="U14"/>
  <c r="T14"/>
  <c r="P14"/>
  <c r="M14"/>
  <c r="G14"/>
  <c r="D14"/>
  <c r="U13"/>
  <c r="T13"/>
  <c r="P13"/>
  <c r="M13"/>
  <c r="G13"/>
  <c r="D13"/>
  <c r="U12"/>
  <c r="T12"/>
  <c r="P12"/>
  <c r="M12"/>
  <c r="G12"/>
  <c r="D12"/>
  <c r="U11"/>
  <c r="T11"/>
  <c r="G11"/>
  <c r="D11"/>
  <c r="U26" i="38"/>
  <c r="T26"/>
  <c r="S26"/>
  <c r="M26"/>
  <c r="J26"/>
  <c r="G26"/>
  <c r="D26"/>
  <c r="U25"/>
  <c r="T25"/>
  <c r="S25"/>
  <c r="P25"/>
  <c r="M25"/>
  <c r="J25"/>
  <c r="G25"/>
  <c r="D25"/>
  <c r="U24"/>
  <c r="T24"/>
  <c r="S24"/>
  <c r="P24"/>
  <c r="M24"/>
  <c r="J24"/>
  <c r="G24"/>
  <c r="D24"/>
  <c r="U23"/>
  <c r="T23"/>
  <c r="S23"/>
  <c r="P23"/>
  <c r="M23"/>
  <c r="J23"/>
  <c r="G23"/>
  <c r="D23"/>
  <c r="U22"/>
  <c r="T22"/>
  <c r="S22"/>
  <c r="P22"/>
  <c r="M22"/>
  <c r="G22"/>
  <c r="D22"/>
  <c r="U21"/>
  <c r="T21"/>
  <c r="P21"/>
  <c r="M21"/>
  <c r="G21"/>
  <c r="D21"/>
  <c r="U20"/>
  <c r="T20"/>
  <c r="P20"/>
  <c r="M20"/>
  <c r="G20"/>
  <c r="D20"/>
  <c r="U19"/>
  <c r="T19"/>
  <c r="P19"/>
  <c r="M19"/>
  <c r="G19"/>
  <c r="D19"/>
  <c r="U18"/>
  <c r="T18"/>
  <c r="P18"/>
  <c r="M18"/>
  <c r="G18"/>
  <c r="D18"/>
  <c r="U17"/>
  <c r="T17"/>
  <c r="P17"/>
  <c r="M17"/>
  <c r="G17"/>
  <c r="D17"/>
  <c r="U16"/>
  <c r="T16"/>
  <c r="P16"/>
  <c r="M16"/>
  <c r="G16"/>
  <c r="D16"/>
  <c r="U15"/>
  <c r="T15"/>
  <c r="P15"/>
  <c r="M15"/>
  <c r="G15"/>
  <c r="D15"/>
  <c r="U14"/>
  <c r="T14"/>
  <c r="P14"/>
  <c r="M14"/>
  <c r="G14"/>
  <c r="D14"/>
  <c r="U13"/>
  <c r="T13"/>
  <c r="P13"/>
  <c r="M13"/>
  <c r="G13"/>
  <c r="D13"/>
  <c r="U12"/>
  <c r="T12"/>
  <c r="M12"/>
  <c r="G12"/>
  <c r="D12"/>
  <c r="U11"/>
  <c r="T11"/>
  <c r="G11"/>
  <c r="D11"/>
  <c r="G24" i="34"/>
  <c r="G25"/>
  <c r="G26"/>
  <c r="M12"/>
  <c r="M13"/>
  <c r="M14"/>
  <c r="M15"/>
  <c r="M16"/>
  <c r="M17"/>
  <c r="M18"/>
  <c r="M19"/>
  <c r="M20"/>
  <c r="M21"/>
  <c r="M22"/>
  <c r="M23"/>
  <c r="M24"/>
  <c r="M25"/>
  <c r="M26"/>
  <c r="S22"/>
  <c r="S24"/>
  <c r="S25"/>
  <c r="S26"/>
  <c r="P24"/>
  <c r="P25"/>
  <c r="P12"/>
  <c r="P13"/>
  <c r="P14"/>
  <c r="P15"/>
  <c r="V26"/>
  <c r="T8" i="29"/>
  <c r="U23" i="28"/>
  <c r="T23"/>
  <c r="S23"/>
  <c r="M23"/>
  <c r="J23"/>
  <c r="G23"/>
  <c r="D23"/>
  <c r="U22"/>
  <c r="T22"/>
  <c r="S22"/>
  <c r="P22"/>
  <c r="M22"/>
  <c r="J22"/>
  <c r="G22"/>
  <c r="D22"/>
  <c r="U21"/>
  <c r="T21"/>
  <c r="V21" s="1"/>
  <c r="S21"/>
  <c r="P21"/>
  <c r="M21"/>
  <c r="J21"/>
  <c r="G21"/>
  <c r="D21"/>
  <c r="U20"/>
  <c r="T20"/>
  <c r="S20"/>
  <c r="P20"/>
  <c r="M20"/>
  <c r="J20"/>
  <c r="G20"/>
  <c r="D20"/>
  <c r="U19"/>
  <c r="T19"/>
  <c r="S19"/>
  <c r="P19"/>
  <c r="M19"/>
  <c r="G19"/>
  <c r="D19"/>
  <c r="U18"/>
  <c r="T18"/>
  <c r="P18"/>
  <c r="M18"/>
  <c r="G18"/>
  <c r="D18"/>
  <c r="U17"/>
  <c r="T17"/>
  <c r="P17"/>
  <c r="M17"/>
  <c r="G17"/>
  <c r="D17"/>
  <c r="U16"/>
  <c r="T16"/>
  <c r="P16"/>
  <c r="M16"/>
  <c r="G16"/>
  <c r="D16"/>
  <c r="U15"/>
  <c r="T15"/>
  <c r="P15"/>
  <c r="M15"/>
  <c r="G15"/>
  <c r="D15"/>
  <c r="U14"/>
  <c r="T14"/>
  <c r="P14"/>
  <c r="M14"/>
  <c r="G14"/>
  <c r="D14"/>
  <c r="U13"/>
  <c r="T13"/>
  <c r="P13"/>
  <c r="M13"/>
  <c r="G13"/>
  <c r="D13"/>
  <c r="U12"/>
  <c r="T12"/>
  <c r="P12"/>
  <c r="M12"/>
  <c r="G12"/>
  <c r="D12"/>
  <c r="U11"/>
  <c r="T11"/>
  <c r="P11"/>
  <c r="M11"/>
  <c r="G11"/>
  <c r="D11"/>
  <c r="U10"/>
  <c r="T10"/>
  <c r="P10"/>
  <c r="M10"/>
  <c r="G10"/>
  <c r="D10"/>
  <c r="U9"/>
  <c r="T9"/>
  <c r="P9"/>
  <c r="M9"/>
  <c r="G9"/>
  <c r="D9"/>
  <c r="U8"/>
  <c r="T8"/>
  <c r="G8"/>
  <c r="D8"/>
  <c r="N24" i="29"/>
  <c r="O24"/>
  <c r="U23"/>
  <c r="T23"/>
  <c r="R119"/>
  <c r="Q119"/>
  <c r="S119" s="1"/>
  <c r="O119"/>
  <c r="N119"/>
  <c r="P119" s="1"/>
  <c r="L119"/>
  <c r="K119"/>
  <c r="M119" s="1"/>
  <c r="I119"/>
  <c r="H119"/>
  <c r="J119" s="1"/>
  <c r="F119"/>
  <c r="E119"/>
  <c r="G119" s="1"/>
  <c r="C119"/>
  <c r="B119"/>
  <c r="D119" s="1"/>
  <c r="V118"/>
  <c r="S118"/>
  <c r="P118"/>
  <c r="M118"/>
  <c r="J118"/>
  <c r="G118"/>
  <c r="D118"/>
  <c r="U117"/>
  <c r="T117"/>
  <c r="V117" s="1"/>
  <c r="S117"/>
  <c r="P117"/>
  <c r="M117"/>
  <c r="J117"/>
  <c r="G117"/>
  <c r="D117"/>
  <c r="U116"/>
  <c r="V116" s="1"/>
  <c r="T116"/>
  <c r="S116"/>
  <c r="P116"/>
  <c r="M116"/>
  <c r="J116"/>
  <c r="G116"/>
  <c r="D116"/>
  <c r="U115"/>
  <c r="T115"/>
  <c r="V115" s="1"/>
  <c r="S115"/>
  <c r="P115"/>
  <c r="M115"/>
  <c r="J115"/>
  <c r="G115"/>
  <c r="D115"/>
  <c r="U114"/>
  <c r="V114" s="1"/>
  <c r="T114"/>
  <c r="S114"/>
  <c r="P114"/>
  <c r="M114"/>
  <c r="J114"/>
  <c r="G114"/>
  <c r="D114"/>
  <c r="U113"/>
  <c r="T113"/>
  <c r="V113" s="1"/>
  <c r="S113"/>
  <c r="P113"/>
  <c r="M113"/>
  <c r="J113"/>
  <c r="G113"/>
  <c r="D113"/>
  <c r="U112"/>
  <c r="V112" s="1"/>
  <c r="T112"/>
  <c r="S112"/>
  <c r="P112"/>
  <c r="M112"/>
  <c r="J112"/>
  <c r="G112"/>
  <c r="D112"/>
  <c r="U111"/>
  <c r="T111"/>
  <c r="V111" s="1"/>
  <c r="S111"/>
  <c r="P111"/>
  <c r="M111"/>
  <c r="J111"/>
  <c r="G111"/>
  <c r="D111"/>
  <c r="U110"/>
  <c r="V110" s="1"/>
  <c r="T110"/>
  <c r="S110"/>
  <c r="P110"/>
  <c r="M110"/>
  <c r="J110"/>
  <c r="G110"/>
  <c r="D110"/>
  <c r="U109"/>
  <c r="T109"/>
  <c r="V109" s="1"/>
  <c r="S109"/>
  <c r="P109"/>
  <c r="M109"/>
  <c r="J109"/>
  <c r="G109"/>
  <c r="D109"/>
  <c r="U108"/>
  <c r="V108" s="1"/>
  <c r="T108"/>
  <c r="S108"/>
  <c r="P108"/>
  <c r="M108"/>
  <c r="J108"/>
  <c r="G108"/>
  <c r="D108"/>
  <c r="U107"/>
  <c r="T107"/>
  <c r="V107" s="1"/>
  <c r="S107"/>
  <c r="P107"/>
  <c r="M107"/>
  <c r="J107"/>
  <c r="G107"/>
  <c r="D107"/>
  <c r="U106"/>
  <c r="V106" s="1"/>
  <c r="T106"/>
  <c r="S106"/>
  <c r="P106"/>
  <c r="M106"/>
  <c r="J106"/>
  <c r="G106"/>
  <c r="D106"/>
  <c r="U105"/>
  <c r="T105"/>
  <c r="V105" s="1"/>
  <c r="S105"/>
  <c r="P105"/>
  <c r="M105"/>
  <c r="J105"/>
  <c r="G105"/>
  <c r="D105"/>
  <c r="U104"/>
  <c r="V104" s="1"/>
  <c r="T104"/>
  <c r="S104"/>
  <c r="P104"/>
  <c r="M104"/>
  <c r="J104"/>
  <c r="G104"/>
  <c r="D104"/>
  <c r="U103"/>
  <c r="U119" s="1"/>
  <c r="T103"/>
  <c r="T119" s="1"/>
  <c r="S103"/>
  <c r="P103"/>
  <c r="M103"/>
  <c r="J103"/>
  <c r="G103"/>
  <c r="D103"/>
  <c r="R27" i="38"/>
  <c r="Q27"/>
  <c r="O27"/>
  <c r="N27"/>
  <c r="L27"/>
  <c r="K27"/>
  <c r="I27"/>
  <c r="H27"/>
  <c r="F27"/>
  <c r="E27"/>
  <c r="C27"/>
  <c r="B27"/>
  <c r="Q27" i="34"/>
  <c r="O27"/>
  <c r="N27"/>
  <c r="L27"/>
  <c r="K27"/>
  <c r="I27"/>
  <c r="H27"/>
  <c r="F27"/>
  <c r="E27"/>
  <c r="C27"/>
  <c r="B27"/>
  <c r="S20" i="29"/>
  <c r="S21"/>
  <c r="S22"/>
  <c r="S23"/>
  <c r="P9"/>
  <c r="P10"/>
  <c r="P11"/>
  <c r="P12"/>
  <c r="P13"/>
  <c r="P14"/>
  <c r="P15"/>
  <c r="P16"/>
  <c r="P17"/>
  <c r="P18"/>
  <c r="P19"/>
  <c r="P20"/>
  <c r="P21"/>
  <c r="P22"/>
  <c r="M11"/>
  <c r="M12"/>
  <c r="M13"/>
  <c r="M14"/>
  <c r="M15"/>
  <c r="M16"/>
  <c r="M17"/>
  <c r="M18"/>
  <c r="M19"/>
  <c r="M20"/>
  <c r="M21"/>
  <c r="M22"/>
  <c r="M23"/>
  <c r="M9"/>
  <c r="J20"/>
  <c r="J22"/>
  <c r="J23"/>
  <c r="G20"/>
  <c r="G21"/>
  <c r="G22"/>
  <c r="G23"/>
  <c r="D21"/>
  <c r="D22"/>
  <c r="D23"/>
  <c r="R24"/>
  <c r="Q24"/>
  <c r="L24"/>
  <c r="K24"/>
  <c r="I24"/>
  <c r="H24"/>
  <c r="F24"/>
  <c r="E24"/>
  <c r="C24"/>
  <c r="B24"/>
  <c r="R24" i="28"/>
  <c r="Q24"/>
  <c r="O24"/>
  <c r="N24"/>
  <c r="L24"/>
  <c r="K24"/>
  <c r="I24"/>
  <c r="H24"/>
  <c r="F24"/>
  <c r="E24"/>
  <c r="C24"/>
  <c r="B24"/>
  <c r="R27" i="27"/>
  <c r="Q27"/>
  <c r="O27"/>
  <c r="N27"/>
  <c r="L27"/>
  <c r="K27"/>
  <c r="I27"/>
  <c r="H27"/>
  <c r="F27"/>
  <c r="E27"/>
  <c r="C27"/>
  <c r="B27"/>
  <c r="S23" i="42"/>
  <c r="S24"/>
  <c r="P13"/>
  <c r="P14"/>
  <c r="P15"/>
  <c r="P18"/>
  <c r="P19"/>
  <c r="P20"/>
  <c r="P21"/>
  <c r="P22"/>
  <c r="P25"/>
  <c r="P26"/>
  <c r="M13"/>
  <c r="M14"/>
  <c r="M15"/>
  <c r="M16"/>
  <c r="M17"/>
  <c r="M18"/>
  <c r="M19"/>
  <c r="M20"/>
  <c r="M21"/>
  <c r="M22"/>
  <c r="M24"/>
  <c r="P13" i="25"/>
  <c r="P14"/>
  <c r="P15"/>
  <c r="M13"/>
  <c r="M14"/>
  <c r="G12"/>
  <c r="G13"/>
  <c r="G14"/>
  <c r="G15"/>
  <c r="G16"/>
  <c r="D12"/>
  <c r="D13"/>
  <c r="D14"/>
  <c r="D15"/>
  <c r="S23"/>
  <c r="S24"/>
  <c r="P20"/>
  <c r="P21"/>
  <c r="P22"/>
  <c r="P25"/>
  <c r="P26"/>
  <c r="S26"/>
  <c r="S27"/>
  <c r="M26"/>
  <c r="M27"/>
  <c r="M15"/>
  <c r="M16"/>
  <c r="M17"/>
  <c r="M18"/>
  <c r="M19"/>
  <c r="M20"/>
  <c r="M21"/>
  <c r="M22"/>
  <c r="M24"/>
  <c r="M25"/>
  <c r="J26"/>
  <c r="J27"/>
  <c r="G25"/>
  <c r="G26"/>
  <c r="G27"/>
  <c r="D25"/>
  <c r="D26"/>
  <c r="D27"/>
  <c r="T12"/>
  <c r="T13"/>
  <c r="T14"/>
  <c r="T15"/>
  <c r="T16"/>
  <c r="T17"/>
  <c r="T18"/>
  <c r="T19"/>
  <c r="T20"/>
  <c r="T21"/>
  <c r="T22"/>
  <c r="T23"/>
  <c r="T24"/>
  <c r="T25"/>
  <c r="T26"/>
  <c r="T27"/>
  <c r="D27" i="42"/>
  <c r="G27"/>
  <c r="D12"/>
  <c r="D13"/>
  <c r="D14"/>
  <c r="U12"/>
  <c r="T13"/>
  <c r="T14"/>
  <c r="T15"/>
  <c r="T16"/>
  <c r="T17"/>
  <c r="T18"/>
  <c r="T19"/>
  <c r="T20"/>
  <c r="T21"/>
  <c r="T22"/>
  <c r="T23"/>
  <c r="T24"/>
  <c r="T25"/>
  <c r="T26"/>
  <c r="T27"/>
  <c r="T12"/>
  <c r="R28"/>
  <c r="Q28"/>
  <c r="O28"/>
  <c r="N28"/>
  <c r="L28"/>
  <c r="K28"/>
  <c r="I28"/>
  <c r="H28"/>
  <c r="F28"/>
  <c r="E28"/>
  <c r="C28"/>
  <c r="B28"/>
  <c r="G12"/>
  <c r="G13"/>
  <c r="S26"/>
  <c r="S27"/>
  <c r="J24"/>
  <c r="J26"/>
  <c r="J27"/>
  <c r="M26"/>
  <c r="M27"/>
  <c r="U27"/>
  <c r="U26"/>
  <c r="G26"/>
  <c r="D26"/>
  <c r="U25"/>
  <c r="S25"/>
  <c r="M25"/>
  <c r="J25"/>
  <c r="G25"/>
  <c r="D25"/>
  <c r="U24"/>
  <c r="G24"/>
  <c r="D24"/>
  <c r="U23"/>
  <c r="G23"/>
  <c r="D23"/>
  <c r="U22"/>
  <c r="G22"/>
  <c r="D22"/>
  <c r="U21"/>
  <c r="G21"/>
  <c r="D21"/>
  <c r="U20"/>
  <c r="G20"/>
  <c r="D20"/>
  <c r="U19"/>
  <c r="G19"/>
  <c r="D19"/>
  <c r="U18"/>
  <c r="G18"/>
  <c r="D18"/>
  <c r="U17"/>
  <c r="G17"/>
  <c r="D17"/>
  <c r="U16"/>
  <c r="G16"/>
  <c r="D16"/>
  <c r="U15"/>
  <c r="G15"/>
  <c r="D15"/>
  <c r="U14"/>
  <c r="G14"/>
  <c r="U13"/>
  <c r="U28" s="1"/>
  <c r="U27" i="25"/>
  <c r="T28"/>
  <c r="R28"/>
  <c r="Q28"/>
  <c r="O28"/>
  <c r="N28"/>
  <c r="L28"/>
  <c r="K28"/>
  <c r="I28"/>
  <c r="H28"/>
  <c r="F28"/>
  <c r="E28"/>
  <c r="C28"/>
  <c r="B28"/>
  <c r="T24" i="24"/>
  <c r="U24"/>
  <c r="R25"/>
  <c r="Q25"/>
  <c r="O25"/>
  <c r="N25"/>
  <c r="L25"/>
  <c r="K25"/>
  <c r="I25"/>
  <c r="H25"/>
  <c r="F25"/>
  <c r="E25"/>
  <c r="C25"/>
  <c r="B25"/>
  <c r="V24"/>
  <c r="S22"/>
  <c r="S23"/>
  <c r="D24"/>
  <c r="S23" i="21"/>
  <c r="S24"/>
  <c r="P16"/>
  <c r="P18"/>
  <c r="P19"/>
  <c r="P22"/>
  <c r="M24"/>
  <c r="M23"/>
  <c r="J24"/>
  <c r="J23"/>
  <c r="G24"/>
  <c r="D24"/>
  <c r="T9"/>
  <c r="T24"/>
  <c r="U24"/>
  <c r="V24" s="1"/>
  <c r="B25"/>
  <c r="B25" i="17"/>
  <c r="E39" i="43"/>
  <c r="F36" i="5"/>
  <c r="T27" i="38" l="1"/>
  <c r="T28" i="42"/>
  <c r="V14" i="41"/>
  <c r="V16"/>
  <c r="V18"/>
  <c r="V20"/>
  <c r="V22"/>
  <c r="V24"/>
  <c r="V16" i="38"/>
  <c r="V18"/>
  <c r="V20"/>
  <c r="V22"/>
  <c r="V24"/>
  <c r="V17" i="28"/>
  <c r="V19"/>
  <c r="V11" i="41"/>
  <c r="V12"/>
  <c r="V13"/>
  <c r="V15"/>
  <c r="V17"/>
  <c r="V19"/>
  <c r="V21"/>
  <c r="V23"/>
  <c r="V25"/>
  <c r="V26"/>
  <c r="V12" i="38"/>
  <c r="V14"/>
  <c r="V11"/>
  <c r="V13"/>
  <c r="V15"/>
  <c r="V17"/>
  <c r="V19"/>
  <c r="V21"/>
  <c r="V23"/>
  <c r="V25"/>
  <c r="V26"/>
  <c r="V8" i="28"/>
  <c r="V9"/>
  <c r="V10"/>
  <c r="V11"/>
  <c r="V12"/>
  <c r="V13"/>
  <c r="V14"/>
  <c r="V15"/>
  <c r="V16"/>
  <c r="V18"/>
  <c r="V20"/>
  <c r="V22"/>
  <c r="V23"/>
  <c r="V23" i="29"/>
  <c r="P24"/>
  <c r="V119"/>
  <c r="V103"/>
  <c r="G36" i="6"/>
  <c r="R25" i="21"/>
  <c r="Q25"/>
  <c r="O25"/>
  <c r="N25"/>
  <c r="L25"/>
  <c r="K25"/>
  <c r="I25"/>
  <c r="H25"/>
  <c r="F25"/>
  <c r="E25"/>
  <c r="C25"/>
  <c r="M23" i="17"/>
  <c r="M24"/>
  <c r="S21"/>
  <c r="S22"/>
  <c r="S23"/>
  <c r="S24"/>
  <c r="P22"/>
  <c r="P19"/>
  <c r="J22"/>
  <c r="J23"/>
  <c r="J24"/>
  <c r="G24"/>
  <c r="D21"/>
  <c r="D22"/>
  <c r="D23"/>
  <c r="D24"/>
  <c r="G23"/>
  <c r="T24"/>
  <c r="U24"/>
  <c r="R25"/>
  <c r="Q25"/>
  <c r="O25"/>
  <c r="N25"/>
  <c r="L25"/>
  <c r="K25"/>
  <c r="I25"/>
  <c r="H25"/>
  <c r="F25"/>
  <c r="E25"/>
  <c r="C25"/>
  <c r="R26" i="10"/>
  <c r="Q26"/>
  <c r="O26"/>
  <c r="N26"/>
  <c r="L26"/>
  <c r="K26"/>
  <c r="I26"/>
  <c r="H26"/>
  <c r="F26"/>
  <c r="E26"/>
  <c r="C26"/>
  <c r="B26"/>
  <c r="T24"/>
  <c r="U24"/>
  <c r="V24"/>
  <c r="T25"/>
  <c r="U25"/>
  <c r="V25" s="1"/>
  <c r="S21"/>
  <c r="S22"/>
  <c r="S23"/>
  <c r="S24"/>
  <c r="S25"/>
  <c r="M23"/>
  <c r="M24"/>
  <c r="M25"/>
  <c r="M11"/>
  <c r="M12"/>
  <c r="M13"/>
  <c r="M14"/>
  <c r="M15"/>
  <c r="M16"/>
  <c r="J25"/>
  <c r="G24"/>
  <c r="G25"/>
  <c r="D22"/>
  <c r="D23"/>
  <c r="D24"/>
  <c r="D25"/>
  <c r="P14"/>
  <c r="P15"/>
  <c r="P16"/>
  <c r="P17"/>
  <c r="P18"/>
  <c r="P19"/>
  <c r="P20"/>
  <c r="P21"/>
  <c r="P22"/>
  <c r="P23"/>
  <c r="P24"/>
  <c r="M26"/>
  <c r="G38" i="43"/>
  <c r="B39"/>
  <c r="H38"/>
  <c r="I38"/>
  <c r="F39"/>
  <c r="C39"/>
  <c r="H36" i="5"/>
  <c r="G36"/>
  <c r="E36"/>
  <c r="D36"/>
  <c r="C36"/>
  <c r="B36"/>
  <c r="V24" i="17" l="1"/>
  <c r="S26" i="10"/>
  <c r="J26"/>
  <c r="G26"/>
  <c r="P26"/>
  <c r="D26"/>
  <c r="J38" i="43"/>
  <c r="H36" i="6" l="1"/>
  <c r="F36"/>
  <c r="E36"/>
  <c r="D36"/>
  <c r="C36"/>
  <c r="B36"/>
  <c r="I35" i="5" l="1"/>
  <c r="I35" i="6"/>
  <c r="U26" i="25"/>
  <c r="U25"/>
  <c r="U24"/>
  <c r="U23"/>
  <c r="U22"/>
  <c r="U21"/>
  <c r="U20"/>
  <c r="U19"/>
  <c r="U18"/>
  <c r="U17"/>
  <c r="U16"/>
  <c r="U15"/>
  <c r="U14"/>
  <c r="U13"/>
  <c r="U12"/>
  <c r="T11" i="27"/>
  <c r="T12"/>
  <c r="T13"/>
  <c r="T14"/>
  <c r="T15"/>
  <c r="T16"/>
  <c r="T17"/>
  <c r="T18"/>
  <c r="T19"/>
  <c r="T20"/>
  <c r="T21"/>
  <c r="T22"/>
  <c r="T23"/>
  <c r="T24"/>
  <c r="T25"/>
  <c r="R27" i="41"/>
  <c r="Q27"/>
  <c r="O27"/>
  <c r="N27"/>
  <c r="L27"/>
  <c r="K27"/>
  <c r="I27"/>
  <c r="H27"/>
  <c r="F27"/>
  <c r="E27"/>
  <c r="C27"/>
  <c r="T9" i="29"/>
  <c r="T10"/>
  <c r="T11"/>
  <c r="T12"/>
  <c r="T13"/>
  <c r="T14"/>
  <c r="T15"/>
  <c r="T16"/>
  <c r="T17"/>
  <c r="T18"/>
  <c r="T19"/>
  <c r="T20"/>
  <c r="T21"/>
  <c r="T22"/>
  <c r="U8"/>
  <c r="U9"/>
  <c r="U10"/>
  <c r="U11"/>
  <c r="U12"/>
  <c r="U13"/>
  <c r="U14"/>
  <c r="U15"/>
  <c r="U16"/>
  <c r="U17"/>
  <c r="U18"/>
  <c r="V18" s="1"/>
  <c r="U19"/>
  <c r="U20"/>
  <c r="U21"/>
  <c r="V21" s="1"/>
  <c r="U22"/>
  <c r="V22" s="1"/>
  <c r="S24"/>
  <c r="M24"/>
  <c r="J24"/>
  <c r="G24"/>
  <c r="D24"/>
  <c r="J21"/>
  <c r="D20"/>
  <c r="S19"/>
  <c r="G19"/>
  <c r="D19"/>
  <c r="G18"/>
  <c r="D18"/>
  <c r="G17"/>
  <c r="D17"/>
  <c r="V16"/>
  <c r="G16"/>
  <c r="D16"/>
  <c r="G15"/>
  <c r="D15"/>
  <c r="V14"/>
  <c r="G14"/>
  <c r="D14"/>
  <c r="G13"/>
  <c r="D13"/>
  <c r="V12"/>
  <c r="G12"/>
  <c r="D12"/>
  <c r="G11"/>
  <c r="D11"/>
  <c r="V10"/>
  <c r="M10"/>
  <c r="G10"/>
  <c r="D10"/>
  <c r="G9"/>
  <c r="D9"/>
  <c r="V8"/>
  <c r="G8"/>
  <c r="D8"/>
  <c r="V23" i="34"/>
  <c r="V24"/>
  <c r="V25"/>
  <c r="U11" i="27"/>
  <c r="U12"/>
  <c r="U13"/>
  <c r="U14"/>
  <c r="U15"/>
  <c r="U16"/>
  <c r="V16" s="1"/>
  <c r="U17"/>
  <c r="U18"/>
  <c r="U19"/>
  <c r="U20"/>
  <c r="V20" s="1"/>
  <c r="U21"/>
  <c r="U22"/>
  <c r="U23"/>
  <c r="V23" s="1"/>
  <c r="U24"/>
  <c r="U25"/>
  <c r="V25" s="1"/>
  <c r="S27"/>
  <c r="P27"/>
  <c r="M27"/>
  <c r="J27"/>
  <c r="G27"/>
  <c r="D27"/>
  <c r="V24"/>
  <c r="V18"/>
  <c r="V14"/>
  <c r="V12"/>
  <c r="V11"/>
  <c r="U11" i="34"/>
  <c r="U12"/>
  <c r="U13"/>
  <c r="U14"/>
  <c r="U15"/>
  <c r="U16"/>
  <c r="U17"/>
  <c r="U18"/>
  <c r="U19"/>
  <c r="U20"/>
  <c r="U21"/>
  <c r="U22"/>
  <c r="I34" i="5"/>
  <c r="I8"/>
  <c r="I9"/>
  <c r="I10"/>
  <c r="I11"/>
  <c r="I12"/>
  <c r="I13"/>
  <c r="I14"/>
  <c r="I15"/>
  <c r="I16"/>
  <c r="I17"/>
  <c r="I18"/>
  <c r="I19"/>
  <c r="I20"/>
  <c r="I21"/>
  <c r="I22"/>
  <c r="I23"/>
  <c r="I24"/>
  <c r="I25"/>
  <c r="I26"/>
  <c r="I27"/>
  <c r="I28"/>
  <c r="I29"/>
  <c r="I30"/>
  <c r="I31"/>
  <c r="I32"/>
  <c r="I33"/>
  <c r="AR11" i="27"/>
  <c r="AR12"/>
  <c r="AR13"/>
  <c r="AR14"/>
  <c r="AR15"/>
  <c r="AR16"/>
  <c r="AR17"/>
  <c r="AR18"/>
  <c r="AR19"/>
  <c r="AR20"/>
  <c r="AR21"/>
  <c r="AR22"/>
  <c r="AR23"/>
  <c r="AR24"/>
  <c r="AR25"/>
  <c r="AS11"/>
  <c r="AS12"/>
  <c r="AS13"/>
  <c r="AS14"/>
  <c r="AS15"/>
  <c r="AS16"/>
  <c r="AS17"/>
  <c r="AS18"/>
  <c r="AS19"/>
  <c r="AS20"/>
  <c r="AS21"/>
  <c r="AS22"/>
  <c r="AS23"/>
  <c r="AS24"/>
  <c r="AS25"/>
  <c r="AS27" s="1"/>
  <c r="AO27"/>
  <c r="AP27"/>
  <c r="AQ27" s="1"/>
  <c r="AL27"/>
  <c r="AM27"/>
  <c r="AI27"/>
  <c r="AJ27"/>
  <c r="AF27"/>
  <c r="AG27"/>
  <c r="AC27"/>
  <c r="AD27"/>
  <c r="AE27"/>
  <c r="Z27"/>
  <c r="AA27"/>
  <c r="AB27" s="1"/>
  <c r="AT25"/>
  <c r="AE25"/>
  <c r="AB25"/>
  <c r="AT24"/>
  <c r="AQ24"/>
  <c r="AN24"/>
  <c r="AK24"/>
  <c r="AH24"/>
  <c r="AE24"/>
  <c r="AB24"/>
  <c r="AT23"/>
  <c r="AQ23"/>
  <c r="AN23"/>
  <c r="AK23"/>
  <c r="AH23"/>
  <c r="AE23"/>
  <c r="AB23"/>
  <c r="AT22"/>
  <c r="AQ22"/>
  <c r="AN22"/>
  <c r="AK22"/>
  <c r="AE22"/>
  <c r="AB22"/>
  <c r="AT21"/>
  <c r="AN21"/>
  <c r="AK21"/>
  <c r="AE21"/>
  <c r="AB21"/>
  <c r="AT20"/>
  <c r="AN20"/>
  <c r="AK20"/>
  <c r="AE20"/>
  <c r="AB20"/>
  <c r="AT19"/>
  <c r="AN19"/>
  <c r="AK19"/>
  <c r="AE19"/>
  <c r="AB19"/>
  <c r="AT18"/>
  <c r="AN18"/>
  <c r="AK18"/>
  <c r="AE18"/>
  <c r="AB18"/>
  <c r="AT17"/>
  <c r="AN17"/>
  <c r="AK17"/>
  <c r="AE17"/>
  <c r="AB17"/>
  <c r="AT16"/>
  <c r="AN16"/>
  <c r="AK16"/>
  <c r="AE16"/>
  <c r="AB16"/>
  <c r="AT15"/>
  <c r="AN15"/>
  <c r="AK15"/>
  <c r="AE15"/>
  <c r="AB15"/>
  <c r="AT14"/>
  <c r="AN14"/>
  <c r="AK14"/>
  <c r="AE14"/>
  <c r="AB14"/>
  <c r="AT13"/>
  <c r="AN13"/>
  <c r="AK13"/>
  <c r="AE13"/>
  <c r="AB13"/>
  <c r="AT12"/>
  <c r="AN12"/>
  <c r="AK12"/>
  <c r="AE12"/>
  <c r="AB12"/>
  <c r="AT11"/>
  <c r="AE11"/>
  <c r="AB11"/>
  <c r="U27" i="41"/>
  <c r="T27"/>
  <c r="U24" i="28"/>
  <c r="T10" i="21"/>
  <c r="U10"/>
  <c r="V10" s="1"/>
  <c r="T11"/>
  <c r="U11"/>
  <c r="T12"/>
  <c r="U12"/>
  <c r="V12" s="1"/>
  <c r="T13"/>
  <c r="U13"/>
  <c r="V13" s="1"/>
  <c r="T14"/>
  <c r="U14"/>
  <c r="V14" s="1"/>
  <c r="T15"/>
  <c r="U15"/>
  <c r="T16"/>
  <c r="U16"/>
  <c r="V16" s="1"/>
  <c r="T17"/>
  <c r="U17"/>
  <c r="V17" s="1"/>
  <c r="T18"/>
  <c r="U18"/>
  <c r="V18" s="1"/>
  <c r="T19"/>
  <c r="U19"/>
  <c r="V19" s="1"/>
  <c r="T20"/>
  <c r="U20"/>
  <c r="V20" s="1"/>
  <c r="T21"/>
  <c r="U21"/>
  <c r="V21" s="1"/>
  <c r="T22"/>
  <c r="U22"/>
  <c r="V22" s="1"/>
  <c r="T23"/>
  <c r="U23"/>
  <c r="V23" s="1"/>
  <c r="U9"/>
  <c r="U9" i="24"/>
  <c r="U10"/>
  <c r="U11"/>
  <c r="U12"/>
  <c r="U13"/>
  <c r="U14"/>
  <c r="U15"/>
  <c r="U16"/>
  <c r="U17"/>
  <c r="U18"/>
  <c r="U19"/>
  <c r="U20"/>
  <c r="U21"/>
  <c r="U22"/>
  <c r="U23"/>
  <c r="T10"/>
  <c r="V10" s="1"/>
  <c r="T11"/>
  <c r="T12"/>
  <c r="T13"/>
  <c r="T14"/>
  <c r="T15"/>
  <c r="T16"/>
  <c r="T17"/>
  <c r="T18"/>
  <c r="V18" s="1"/>
  <c r="T19"/>
  <c r="T20"/>
  <c r="V20" s="1"/>
  <c r="T21"/>
  <c r="T22"/>
  <c r="T23"/>
  <c r="T9"/>
  <c r="V9" s="1"/>
  <c r="U9" i="17"/>
  <c r="U10"/>
  <c r="U11"/>
  <c r="U12"/>
  <c r="U13"/>
  <c r="U14"/>
  <c r="U15"/>
  <c r="U16"/>
  <c r="U17"/>
  <c r="U18"/>
  <c r="U19"/>
  <c r="U20"/>
  <c r="U21"/>
  <c r="U22"/>
  <c r="U23"/>
  <c r="T11"/>
  <c r="T12"/>
  <c r="T13"/>
  <c r="T14"/>
  <c r="T15"/>
  <c r="T16"/>
  <c r="T17"/>
  <c r="T18"/>
  <c r="T19"/>
  <c r="T20"/>
  <c r="T21"/>
  <c r="T22"/>
  <c r="T23"/>
  <c r="T9"/>
  <c r="T10"/>
  <c r="U10" i="10"/>
  <c r="U11"/>
  <c r="U12"/>
  <c r="U13"/>
  <c r="U14"/>
  <c r="U15"/>
  <c r="U16"/>
  <c r="U17"/>
  <c r="U18"/>
  <c r="U19"/>
  <c r="U20"/>
  <c r="U21"/>
  <c r="U22"/>
  <c r="U23"/>
  <c r="T11"/>
  <c r="T12"/>
  <c r="T13"/>
  <c r="T14"/>
  <c r="T15"/>
  <c r="T16"/>
  <c r="T17"/>
  <c r="T18"/>
  <c r="T19"/>
  <c r="T20"/>
  <c r="T21"/>
  <c r="T22"/>
  <c r="T23"/>
  <c r="T10"/>
  <c r="I11" i="43"/>
  <c r="I12"/>
  <c r="I13"/>
  <c r="I14"/>
  <c r="I15"/>
  <c r="I16"/>
  <c r="I17"/>
  <c r="I18"/>
  <c r="I19"/>
  <c r="I20"/>
  <c r="I21"/>
  <c r="I22"/>
  <c r="I23"/>
  <c r="I24"/>
  <c r="I25"/>
  <c r="I26"/>
  <c r="I27"/>
  <c r="I28"/>
  <c r="I29"/>
  <c r="I30"/>
  <c r="I31"/>
  <c r="I32"/>
  <c r="I33"/>
  <c r="I34"/>
  <c r="I35"/>
  <c r="I36"/>
  <c r="I37"/>
  <c r="H11"/>
  <c r="H12"/>
  <c r="H13"/>
  <c r="H14"/>
  <c r="H15"/>
  <c r="H16"/>
  <c r="H17"/>
  <c r="H18"/>
  <c r="H19"/>
  <c r="H20"/>
  <c r="H21"/>
  <c r="H22"/>
  <c r="H23"/>
  <c r="H24"/>
  <c r="H25"/>
  <c r="H26"/>
  <c r="H27"/>
  <c r="H28"/>
  <c r="H29"/>
  <c r="J29" s="1"/>
  <c r="H30"/>
  <c r="J30" s="1"/>
  <c r="H31"/>
  <c r="J31" s="1"/>
  <c r="H32"/>
  <c r="H33"/>
  <c r="J33" s="1"/>
  <c r="H34"/>
  <c r="H35"/>
  <c r="J35" s="1"/>
  <c r="H36"/>
  <c r="H37"/>
  <c r="J37" s="1"/>
  <c r="J32"/>
  <c r="J28"/>
  <c r="J26"/>
  <c r="J24"/>
  <c r="J22"/>
  <c r="J20"/>
  <c r="J18"/>
  <c r="J16"/>
  <c r="J14"/>
  <c r="J12"/>
  <c r="G39"/>
  <c r="G37"/>
  <c r="G36"/>
  <c r="G35"/>
  <c r="G34"/>
  <c r="G33"/>
  <c r="G32"/>
  <c r="G31"/>
  <c r="G30"/>
  <c r="G29"/>
  <c r="G28"/>
  <c r="G27"/>
  <c r="G26"/>
  <c r="G25"/>
  <c r="G24"/>
  <c r="G23"/>
  <c r="G22"/>
  <c r="G21"/>
  <c r="G20"/>
  <c r="G19"/>
  <c r="G18"/>
  <c r="G17"/>
  <c r="G16"/>
  <c r="G15"/>
  <c r="G14"/>
  <c r="G13"/>
  <c r="G12"/>
  <c r="G11"/>
  <c r="D39"/>
  <c r="D12"/>
  <c r="D13"/>
  <c r="D14"/>
  <c r="D15"/>
  <c r="D16"/>
  <c r="D17"/>
  <c r="D18"/>
  <c r="D19"/>
  <c r="D20"/>
  <c r="D21"/>
  <c r="D22"/>
  <c r="D23"/>
  <c r="D24"/>
  <c r="D25"/>
  <c r="D26"/>
  <c r="D27"/>
  <c r="D28"/>
  <c r="D29"/>
  <c r="D30"/>
  <c r="D31"/>
  <c r="D32"/>
  <c r="D33"/>
  <c r="D11"/>
  <c r="I8" i="6"/>
  <c r="I9"/>
  <c r="I10"/>
  <c r="I11"/>
  <c r="I12"/>
  <c r="I13"/>
  <c r="I14"/>
  <c r="I15"/>
  <c r="I16"/>
  <c r="I17"/>
  <c r="I18"/>
  <c r="I19"/>
  <c r="I20"/>
  <c r="I21"/>
  <c r="I22"/>
  <c r="I23"/>
  <c r="I24"/>
  <c r="I25"/>
  <c r="I26"/>
  <c r="I27"/>
  <c r="I28"/>
  <c r="I29"/>
  <c r="I30"/>
  <c r="I31"/>
  <c r="I32"/>
  <c r="I33"/>
  <c r="I34"/>
  <c r="S27" i="41"/>
  <c r="P27"/>
  <c r="M27"/>
  <c r="J27"/>
  <c r="G27"/>
  <c r="D27"/>
  <c r="P27" i="38"/>
  <c r="M27"/>
  <c r="J27"/>
  <c r="D27"/>
  <c r="P27" i="34"/>
  <c r="M27"/>
  <c r="J27"/>
  <c r="G27"/>
  <c r="S23"/>
  <c r="P23"/>
  <c r="G23"/>
  <c r="P22"/>
  <c r="G22"/>
  <c r="P21"/>
  <c r="G21"/>
  <c r="P20"/>
  <c r="G20"/>
  <c r="P19"/>
  <c r="G19"/>
  <c r="P18"/>
  <c r="G18"/>
  <c r="P17"/>
  <c r="G17"/>
  <c r="P16"/>
  <c r="G16"/>
  <c r="G15"/>
  <c r="G14"/>
  <c r="G13"/>
  <c r="G12"/>
  <c r="G11"/>
  <c r="D11"/>
  <c r="S24" i="28"/>
  <c r="P24"/>
  <c r="M24"/>
  <c r="J24"/>
  <c r="G24"/>
  <c r="D24"/>
  <c r="V28" i="42"/>
  <c r="S28"/>
  <c r="P28"/>
  <c r="M28"/>
  <c r="S28" i="25"/>
  <c r="M28"/>
  <c r="J28"/>
  <c r="G28"/>
  <c r="D28"/>
  <c r="S25"/>
  <c r="J25"/>
  <c r="J24"/>
  <c r="G24"/>
  <c r="D24"/>
  <c r="G23"/>
  <c r="D23"/>
  <c r="G22"/>
  <c r="D22"/>
  <c r="G21"/>
  <c r="D21"/>
  <c r="G20"/>
  <c r="D20"/>
  <c r="P19"/>
  <c r="G19"/>
  <c r="D19"/>
  <c r="P18"/>
  <c r="G18"/>
  <c r="D18"/>
  <c r="G17"/>
  <c r="D17"/>
  <c r="D16"/>
  <c r="S25" i="24"/>
  <c r="P25"/>
  <c r="J25"/>
  <c r="G25"/>
  <c r="D25"/>
  <c r="D23"/>
  <c r="G22"/>
  <c r="D22"/>
  <c r="V21"/>
  <c r="G21"/>
  <c r="D21"/>
  <c r="G20"/>
  <c r="D20"/>
  <c r="V19"/>
  <c r="G19"/>
  <c r="D19"/>
  <c r="G18"/>
  <c r="D18"/>
  <c r="V17"/>
  <c r="G17"/>
  <c r="D17"/>
  <c r="G16"/>
  <c r="D16"/>
  <c r="V15"/>
  <c r="G15"/>
  <c r="D15"/>
  <c r="V14"/>
  <c r="M14"/>
  <c r="G14"/>
  <c r="D14"/>
  <c r="V13"/>
  <c r="M13"/>
  <c r="G13"/>
  <c r="D13"/>
  <c r="G12"/>
  <c r="D12"/>
  <c r="V11"/>
  <c r="G11"/>
  <c r="D11"/>
  <c r="G10"/>
  <c r="D10"/>
  <c r="G9"/>
  <c r="D9"/>
  <c r="S25" i="21"/>
  <c r="P25"/>
  <c r="M25"/>
  <c r="J25"/>
  <c r="G25"/>
  <c r="D25"/>
  <c r="G23"/>
  <c r="D23"/>
  <c r="S22"/>
  <c r="M22"/>
  <c r="J22"/>
  <c r="G22"/>
  <c r="D22"/>
  <c r="M21"/>
  <c r="J21"/>
  <c r="G21"/>
  <c r="D21"/>
  <c r="G20"/>
  <c r="D20"/>
  <c r="M19"/>
  <c r="G19"/>
  <c r="D19"/>
  <c r="M18"/>
  <c r="G18"/>
  <c r="D18"/>
  <c r="M17"/>
  <c r="G17"/>
  <c r="D17"/>
  <c r="M16"/>
  <c r="G16"/>
  <c r="D16"/>
  <c r="V15"/>
  <c r="M15"/>
  <c r="G15"/>
  <c r="D15"/>
  <c r="M14"/>
  <c r="G14"/>
  <c r="D14"/>
  <c r="M13"/>
  <c r="G13"/>
  <c r="D13"/>
  <c r="M12"/>
  <c r="G12"/>
  <c r="D12"/>
  <c r="V11"/>
  <c r="M11"/>
  <c r="G11"/>
  <c r="D11"/>
  <c r="M10"/>
  <c r="G10"/>
  <c r="D10"/>
  <c r="V9"/>
  <c r="G9"/>
  <c r="D9"/>
  <c r="S25" i="17"/>
  <c r="P25"/>
  <c r="M25"/>
  <c r="G25"/>
  <c r="D25"/>
  <c r="M22"/>
  <c r="G22"/>
  <c r="M21"/>
  <c r="J21"/>
  <c r="G21"/>
  <c r="V20"/>
  <c r="S20"/>
  <c r="G20"/>
  <c r="D20"/>
  <c r="M19"/>
  <c r="G19"/>
  <c r="D19"/>
  <c r="M18"/>
  <c r="G18"/>
  <c r="D18"/>
  <c r="M17"/>
  <c r="G17"/>
  <c r="D17"/>
  <c r="M16"/>
  <c r="G16"/>
  <c r="D16"/>
  <c r="M15"/>
  <c r="G15"/>
  <c r="D15"/>
  <c r="M14"/>
  <c r="G14"/>
  <c r="D14"/>
  <c r="M13"/>
  <c r="G13"/>
  <c r="D13"/>
  <c r="G12"/>
  <c r="D12"/>
  <c r="G11"/>
  <c r="D11"/>
  <c r="G10"/>
  <c r="D10"/>
  <c r="G9"/>
  <c r="D9"/>
  <c r="J24" i="10"/>
  <c r="P13"/>
  <c r="P12"/>
  <c r="P11"/>
  <c r="J23"/>
  <c r="G23"/>
  <c r="M22"/>
  <c r="J22"/>
  <c r="G22"/>
  <c r="V21"/>
  <c r="M21"/>
  <c r="G21"/>
  <c r="D21"/>
  <c r="V20"/>
  <c r="M20"/>
  <c r="G20"/>
  <c r="D20"/>
  <c r="V19"/>
  <c r="M19"/>
  <c r="G19"/>
  <c r="D19"/>
  <c r="V18"/>
  <c r="M18"/>
  <c r="G18"/>
  <c r="D18"/>
  <c r="V17"/>
  <c r="M17"/>
  <c r="G17"/>
  <c r="D17"/>
  <c r="V16"/>
  <c r="G16"/>
  <c r="D16"/>
  <c r="G15"/>
  <c r="D15"/>
  <c r="V14"/>
  <c r="G14"/>
  <c r="D14"/>
  <c r="G13"/>
  <c r="D13"/>
  <c r="V12"/>
  <c r="G12"/>
  <c r="D12"/>
  <c r="G11"/>
  <c r="D11"/>
  <c r="G10"/>
  <c r="D10"/>
  <c r="N134" i="37"/>
  <c r="N135"/>
  <c r="N136"/>
  <c r="N137"/>
  <c r="N138"/>
  <c r="N139"/>
  <c r="N140"/>
  <c r="N141"/>
  <c r="N142"/>
  <c r="N143"/>
  <c r="O134"/>
  <c r="O135"/>
  <c r="O136"/>
  <c r="O137"/>
  <c r="O138"/>
  <c r="O139"/>
  <c r="O140"/>
  <c r="O141"/>
  <c r="O142"/>
  <c r="O143"/>
  <c r="K146"/>
  <c r="L146"/>
  <c r="H146"/>
  <c r="I146"/>
  <c r="J146"/>
  <c r="E146"/>
  <c r="F146"/>
  <c r="G146" s="1"/>
  <c r="B146"/>
  <c r="C146"/>
  <c r="D146" s="1"/>
  <c r="O144"/>
  <c r="N144"/>
  <c r="M144"/>
  <c r="J144"/>
  <c r="G144"/>
  <c r="D144"/>
  <c r="M143"/>
  <c r="J143"/>
  <c r="G143"/>
  <c r="D143"/>
  <c r="M142"/>
  <c r="J142"/>
  <c r="G142"/>
  <c r="D142"/>
  <c r="M141"/>
  <c r="J141"/>
  <c r="G141"/>
  <c r="D141"/>
  <c r="M140"/>
  <c r="J140"/>
  <c r="G140"/>
  <c r="D140"/>
  <c r="M139"/>
  <c r="J139"/>
  <c r="G139"/>
  <c r="D139"/>
  <c r="M138"/>
  <c r="J138"/>
  <c r="G138"/>
  <c r="D138"/>
  <c r="M137"/>
  <c r="J137"/>
  <c r="G137"/>
  <c r="D137"/>
  <c r="M136"/>
  <c r="J136"/>
  <c r="G136"/>
  <c r="D136"/>
  <c r="M135"/>
  <c r="J135"/>
  <c r="G135"/>
  <c r="D135"/>
  <c r="M134"/>
  <c r="J134"/>
  <c r="G134"/>
  <c r="D134"/>
  <c r="N114"/>
  <c r="N115"/>
  <c r="N116"/>
  <c r="N117"/>
  <c r="N118"/>
  <c r="N119"/>
  <c r="N120"/>
  <c r="N121"/>
  <c r="N122"/>
  <c r="N123"/>
  <c r="O114"/>
  <c r="O115"/>
  <c r="O116"/>
  <c r="O117"/>
  <c r="O118"/>
  <c r="O119"/>
  <c r="O120"/>
  <c r="O121"/>
  <c r="O122"/>
  <c r="O123"/>
  <c r="O125"/>
  <c r="K125"/>
  <c r="L125"/>
  <c r="M125" s="1"/>
  <c r="H125"/>
  <c r="I125"/>
  <c r="J125" s="1"/>
  <c r="E125"/>
  <c r="F125"/>
  <c r="B125"/>
  <c r="C125"/>
  <c r="D125" s="1"/>
  <c r="M123"/>
  <c r="J123"/>
  <c r="G123"/>
  <c r="D123"/>
  <c r="M122"/>
  <c r="J122"/>
  <c r="G122"/>
  <c r="D122"/>
  <c r="M121"/>
  <c r="J121"/>
  <c r="G121"/>
  <c r="D121"/>
  <c r="M120"/>
  <c r="J120"/>
  <c r="G120"/>
  <c r="D120"/>
  <c r="M119"/>
  <c r="J119"/>
  <c r="G119"/>
  <c r="D119"/>
  <c r="M118"/>
  <c r="J118"/>
  <c r="G118"/>
  <c r="D118"/>
  <c r="M117"/>
  <c r="J117"/>
  <c r="G117"/>
  <c r="D117"/>
  <c r="M116"/>
  <c r="J116"/>
  <c r="G116"/>
  <c r="D116"/>
  <c r="M115"/>
  <c r="J115"/>
  <c r="G115"/>
  <c r="D115"/>
  <c r="M114"/>
  <c r="J114"/>
  <c r="G114"/>
  <c r="D114"/>
  <c r="N131" i="38"/>
  <c r="N132"/>
  <c r="N133"/>
  <c r="N134"/>
  <c r="N143" s="1"/>
  <c r="N135"/>
  <c r="N136"/>
  <c r="N137"/>
  <c r="N138"/>
  <c r="N139"/>
  <c r="N140"/>
  <c r="O131"/>
  <c r="O132"/>
  <c r="O133"/>
  <c r="O134"/>
  <c r="O135"/>
  <c r="O136"/>
  <c r="O137"/>
  <c r="O138"/>
  <c r="O139"/>
  <c r="O140"/>
  <c r="K143"/>
  <c r="L143"/>
  <c r="H143"/>
  <c r="I143"/>
  <c r="J143"/>
  <c r="E143"/>
  <c r="F143"/>
  <c r="G143" s="1"/>
  <c r="B143"/>
  <c r="C143"/>
  <c r="D143" s="1"/>
  <c r="O141"/>
  <c r="N141"/>
  <c r="P141"/>
  <c r="M141"/>
  <c r="J141"/>
  <c r="G141"/>
  <c r="D141"/>
  <c r="P140"/>
  <c r="M140"/>
  <c r="J140"/>
  <c r="G140"/>
  <c r="D140"/>
  <c r="P139"/>
  <c r="M139"/>
  <c r="J139"/>
  <c r="G139"/>
  <c r="D139"/>
  <c r="P138"/>
  <c r="M138"/>
  <c r="J138"/>
  <c r="G138"/>
  <c r="D138"/>
  <c r="P137"/>
  <c r="M137"/>
  <c r="J137"/>
  <c r="G137"/>
  <c r="D137"/>
  <c r="P136"/>
  <c r="M136"/>
  <c r="J136"/>
  <c r="G136"/>
  <c r="D136"/>
  <c r="P135"/>
  <c r="M135"/>
  <c r="J135"/>
  <c r="G135"/>
  <c r="D135"/>
  <c r="P134"/>
  <c r="M134"/>
  <c r="J134"/>
  <c r="G134"/>
  <c r="D134"/>
  <c r="P133"/>
  <c r="M133"/>
  <c r="J133"/>
  <c r="G133"/>
  <c r="D133"/>
  <c r="P132"/>
  <c r="M132"/>
  <c r="J132"/>
  <c r="G132"/>
  <c r="D132"/>
  <c r="P131"/>
  <c r="M131"/>
  <c r="J131"/>
  <c r="G131"/>
  <c r="D131"/>
  <c r="N152"/>
  <c r="N153"/>
  <c r="N154"/>
  <c r="N155"/>
  <c r="N156"/>
  <c r="N157"/>
  <c r="N158"/>
  <c r="N159"/>
  <c r="N160" s="1"/>
  <c r="P160" s="1"/>
  <c r="O152"/>
  <c r="O153"/>
  <c r="O154"/>
  <c r="O155"/>
  <c r="O156"/>
  <c r="O157"/>
  <c r="O158"/>
  <c r="O159"/>
  <c r="O160"/>
  <c r="K160"/>
  <c r="L160"/>
  <c r="M160" s="1"/>
  <c r="H160"/>
  <c r="I160"/>
  <c r="J160" s="1"/>
  <c r="E160"/>
  <c r="F160"/>
  <c r="B160"/>
  <c r="C160"/>
  <c r="D160"/>
  <c r="P159"/>
  <c r="M159"/>
  <c r="J159"/>
  <c r="G159"/>
  <c r="D159"/>
  <c r="P158"/>
  <c r="M158"/>
  <c r="J158"/>
  <c r="G158"/>
  <c r="D158"/>
  <c r="P157"/>
  <c r="M157"/>
  <c r="J157"/>
  <c r="G157"/>
  <c r="D157"/>
  <c r="P156"/>
  <c r="M156"/>
  <c r="J156"/>
  <c r="G156"/>
  <c r="D156"/>
  <c r="P155"/>
  <c r="M155"/>
  <c r="J155"/>
  <c r="G155"/>
  <c r="D155"/>
  <c r="P154"/>
  <c r="M154"/>
  <c r="J154"/>
  <c r="G154"/>
  <c r="D154"/>
  <c r="P153"/>
  <c r="M153"/>
  <c r="J153"/>
  <c r="G153"/>
  <c r="D153"/>
  <c r="P152"/>
  <c r="M152"/>
  <c r="J152"/>
  <c r="G152"/>
  <c r="D152"/>
  <c r="N114"/>
  <c r="N115"/>
  <c r="N116"/>
  <c r="N117"/>
  <c r="N118"/>
  <c r="N119"/>
  <c r="N120"/>
  <c r="N121"/>
  <c r="N122"/>
  <c r="N123"/>
  <c r="N125"/>
  <c r="O114"/>
  <c r="O115"/>
  <c r="O116"/>
  <c r="O117"/>
  <c r="O118"/>
  <c r="O119"/>
  <c r="O120"/>
  <c r="O121"/>
  <c r="O122"/>
  <c r="O123"/>
  <c r="O125"/>
  <c r="P125"/>
  <c r="K125"/>
  <c r="L125"/>
  <c r="M125" s="1"/>
  <c r="H125"/>
  <c r="I125"/>
  <c r="J125" s="1"/>
  <c r="E125"/>
  <c r="F125"/>
  <c r="G125" s="1"/>
  <c r="B125"/>
  <c r="C125"/>
  <c r="D125" s="1"/>
  <c r="P123"/>
  <c r="M123"/>
  <c r="J123"/>
  <c r="G123"/>
  <c r="D123"/>
  <c r="P122"/>
  <c r="M122"/>
  <c r="J122"/>
  <c r="G122"/>
  <c r="D122"/>
  <c r="P121"/>
  <c r="M121"/>
  <c r="J121"/>
  <c r="G121"/>
  <c r="D121"/>
  <c r="P120"/>
  <c r="M120"/>
  <c r="J120"/>
  <c r="G120"/>
  <c r="D120"/>
  <c r="P119"/>
  <c r="M119"/>
  <c r="J119"/>
  <c r="G119"/>
  <c r="D119"/>
  <c r="P118"/>
  <c r="M118"/>
  <c r="J118"/>
  <c r="G118"/>
  <c r="D118"/>
  <c r="P117"/>
  <c r="M117"/>
  <c r="J117"/>
  <c r="G117"/>
  <c r="D117"/>
  <c r="P116"/>
  <c r="M116"/>
  <c r="J116"/>
  <c r="G116"/>
  <c r="D116"/>
  <c r="P115"/>
  <c r="M115"/>
  <c r="J115"/>
  <c r="G115"/>
  <c r="D115"/>
  <c r="P114"/>
  <c r="M114"/>
  <c r="J114"/>
  <c r="G114"/>
  <c r="D114"/>
  <c r="G29" i="11"/>
  <c r="G30" s="1"/>
  <c r="F29"/>
  <c r="F30" s="1"/>
  <c r="E18"/>
  <c r="E29"/>
  <c r="E30"/>
  <c r="D18"/>
  <c r="D29"/>
  <c r="D30" s="1"/>
  <c r="C18"/>
  <c r="C29"/>
  <c r="C30" s="1"/>
  <c r="B18"/>
  <c r="B29"/>
  <c r="B30" s="1"/>
  <c r="B19"/>
  <c r="B20"/>
  <c r="B21"/>
  <c r="B22"/>
  <c r="B23"/>
  <c r="B24"/>
  <c r="B25"/>
  <c r="B26"/>
  <c r="B27"/>
  <c r="B28"/>
  <c r="D19"/>
  <c r="D20"/>
  <c r="D21"/>
  <c r="D22"/>
  <c r="D23"/>
  <c r="D24"/>
  <c r="D25"/>
  <c r="D26"/>
  <c r="D27"/>
  <c r="D28"/>
  <c r="F19"/>
  <c r="F20"/>
  <c r="F21"/>
  <c r="F22"/>
  <c r="F23"/>
  <c r="F24"/>
  <c r="F25"/>
  <c r="F26"/>
  <c r="F27"/>
  <c r="F28"/>
  <c r="K19"/>
  <c r="K20"/>
  <c r="K21"/>
  <c r="K22"/>
  <c r="K23"/>
  <c r="K24"/>
  <c r="K25"/>
  <c r="K26"/>
  <c r="K27"/>
  <c r="K28"/>
  <c r="C19"/>
  <c r="C20"/>
  <c r="C21"/>
  <c r="C22"/>
  <c r="C23"/>
  <c r="C24"/>
  <c r="C25"/>
  <c r="C26"/>
  <c r="C27"/>
  <c r="C28"/>
  <c r="E19"/>
  <c r="E20"/>
  <c r="E21"/>
  <c r="E22"/>
  <c r="E23"/>
  <c r="E24"/>
  <c r="E25"/>
  <c r="E26"/>
  <c r="E27"/>
  <c r="E28"/>
  <c r="G19"/>
  <c r="G20"/>
  <c r="G21"/>
  <c r="G22"/>
  <c r="G23"/>
  <c r="G24"/>
  <c r="G25"/>
  <c r="G26"/>
  <c r="G27"/>
  <c r="G28"/>
  <c r="L19"/>
  <c r="L20"/>
  <c r="L21"/>
  <c r="L22"/>
  <c r="L23"/>
  <c r="L24"/>
  <c r="L25"/>
  <c r="L26"/>
  <c r="L27"/>
  <c r="L28"/>
  <c r="H28"/>
  <c r="N28" s="1"/>
  <c r="I28"/>
  <c r="O28" s="1"/>
  <c r="H27"/>
  <c r="N27" s="1"/>
  <c r="I27"/>
  <c r="O27" s="1"/>
  <c r="H26"/>
  <c r="N26" s="1"/>
  <c r="P26" s="1"/>
  <c r="I26"/>
  <c r="O26" s="1"/>
  <c r="H25"/>
  <c r="N25" s="1"/>
  <c r="I25"/>
  <c r="O25" s="1"/>
  <c r="H24"/>
  <c r="N24" s="1"/>
  <c r="I24"/>
  <c r="O24" s="1"/>
  <c r="H23"/>
  <c r="N23" s="1"/>
  <c r="P23" s="1"/>
  <c r="I23"/>
  <c r="O23" s="1"/>
  <c r="H22"/>
  <c r="N22" s="1"/>
  <c r="P22" s="1"/>
  <c r="I22"/>
  <c r="O22" s="1"/>
  <c r="H21"/>
  <c r="N21" s="1"/>
  <c r="P21" s="1"/>
  <c r="I21"/>
  <c r="O21" s="1"/>
  <c r="H20"/>
  <c r="N20" s="1"/>
  <c r="P20" s="1"/>
  <c r="I20"/>
  <c r="O20" s="1"/>
  <c r="H19"/>
  <c r="N19" s="1"/>
  <c r="P19" s="1"/>
  <c r="I19"/>
  <c r="O19" s="1"/>
  <c r="B17"/>
  <c r="D17"/>
  <c r="H17"/>
  <c r="K17"/>
  <c r="N17"/>
  <c r="C17"/>
  <c r="E17"/>
  <c r="I17" s="1"/>
  <c r="L17"/>
  <c r="B16"/>
  <c r="D16"/>
  <c r="K16"/>
  <c r="C16"/>
  <c r="E16"/>
  <c r="I16" s="1"/>
  <c r="O16" s="1"/>
  <c r="L16"/>
  <c r="B15"/>
  <c r="D15"/>
  <c r="H15"/>
  <c r="K15"/>
  <c r="N15"/>
  <c r="C15"/>
  <c r="E15"/>
  <c r="I15" s="1"/>
  <c r="L15"/>
  <c r="B14"/>
  <c r="D14"/>
  <c r="K14"/>
  <c r="C14"/>
  <c r="E14"/>
  <c r="I14" s="1"/>
  <c r="O14" s="1"/>
  <c r="L14"/>
  <c r="B13"/>
  <c r="D13"/>
  <c r="H13"/>
  <c r="K13"/>
  <c r="N13"/>
  <c r="C13"/>
  <c r="E13"/>
  <c r="I13" s="1"/>
  <c r="L13"/>
  <c r="B12"/>
  <c r="D12"/>
  <c r="K12"/>
  <c r="C12"/>
  <c r="E12"/>
  <c r="I12" s="1"/>
  <c r="O12" s="1"/>
  <c r="L12"/>
  <c r="B11"/>
  <c r="D11"/>
  <c r="H11"/>
  <c r="K11"/>
  <c r="N11"/>
  <c r="C11"/>
  <c r="E11"/>
  <c r="I11" s="1"/>
  <c r="L11"/>
  <c r="B10"/>
  <c r="D10"/>
  <c r="K10"/>
  <c r="C10"/>
  <c r="E10"/>
  <c r="I10" s="1"/>
  <c r="O10" s="1"/>
  <c r="L10"/>
  <c r="B9"/>
  <c r="D9"/>
  <c r="H9"/>
  <c r="K9"/>
  <c r="N9"/>
  <c r="C9"/>
  <c r="E9"/>
  <c r="I9" s="1"/>
  <c r="L9"/>
  <c r="B8"/>
  <c r="D8"/>
  <c r="K8"/>
  <c r="C8"/>
  <c r="E8"/>
  <c r="I8" s="1"/>
  <c r="O8" s="1"/>
  <c r="L8"/>
  <c r="B7"/>
  <c r="D7"/>
  <c r="H7"/>
  <c r="K7"/>
  <c r="N7"/>
  <c r="C7"/>
  <c r="E7"/>
  <c r="I7" s="1"/>
  <c r="L7"/>
  <c r="B6"/>
  <c r="D6"/>
  <c r="K6"/>
  <c r="C6"/>
  <c r="E6"/>
  <c r="I6" s="1"/>
  <c r="O6" s="1"/>
  <c r="L6"/>
  <c r="M28"/>
  <c r="M27"/>
  <c r="M26"/>
  <c r="M25"/>
  <c r="M24"/>
  <c r="M23"/>
  <c r="M22"/>
  <c r="M21"/>
  <c r="M20"/>
  <c r="M19"/>
  <c r="M17"/>
  <c r="M16"/>
  <c r="M15"/>
  <c r="M13"/>
  <c r="M11"/>
  <c r="M9"/>
  <c r="M7"/>
  <c r="J28"/>
  <c r="J27"/>
  <c r="J26"/>
  <c r="J25"/>
  <c r="J24"/>
  <c r="J23"/>
  <c r="J22"/>
  <c r="J21"/>
  <c r="J20"/>
  <c r="J19"/>
  <c r="H18"/>
  <c r="H29"/>
  <c r="H30"/>
  <c r="K18"/>
  <c r="N18" s="1"/>
  <c r="K29"/>
  <c r="K30"/>
  <c r="N30" s="1"/>
  <c r="I18"/>
  <c r="I29"/>
  <c r="O29" s="1"/>
  <c r="I30"/>
  <c r="J30" s="1"/>
  <c r="L18"/>
  <c r="L29"/>
  <c r="L30"/>
  <c r="J18"/>
  <c r="AB35" i="26"/>
  <c r="AB36"/>
  <c r="AB37"/>
  <c r="AB38"/>
  <c r="AB39"/>
  <c r="AB40"/>
  <c r="AB41"/>
  <c r="AB42"/>
  <c r="AB43"/>
  <c r="AB44"/>
  <c r="AB45"/>
  <c r="AB46"/>
  <c r="AB47"/>
  <c r="AB48"/>
  <c r="AB49"/>
  <c r="AB50"/>
  <c r="AB51"/>
  <c r="AB52"/>
  <c r="AB53"/>
  <c r="AB54"/>
  <c r="AB55"/>
  <c r="AB56"/>
  <c r="AB57"/>
  <c r="U58"/>
  <c r="W58"/>
  <c r="AB34"/>
  <c r="AA58"/>
  <c r="Z58"/>
  <c r="Y58"/>
  <c r="X58"/>
  <c r="V58"/>
  <c r="O34"/>
  <c r="P34" s="1"/>
  <c r="O35"/>
  <c r="O36"/>
  <c r="P36" s="1"/>
  <c r="O37"/>
  <c r="O38"/>
  <c r="P38" s="1"/>
  <c r="O39"/>
  <c r="O40"/>
  <c r="P40" s="1"/>
  <c r="O41"/>
  <c r="O42"/>
  <c r="P42" s="1"/>
  <c r="O43"/>
  <c r="O44"/>
  <c r="P44" s="1"/>
  <c r="O45"/>
  <c r="O46"/>
  <c r="P46" s="1"/>
  <c r="O47"/>
  <c r="O48"/>
  <c r="P48" s="1"/>
  <c r="O49"/>
  <c r="O50"/>
  <c r="P50" s="1"/>
  <c r="O51"/>
  <c r="O52"/>
  <c r="P52" s="1"/>
  <c r="O53"/>
  <c r="O54"/>
  <c r="P54" s="1"/>
  <c r="O55"/>
  <c r="O56"/>
  <c r="P56" s="1"/>
  <c r="O57"/>
  <c r="O58"/>
  <c r="N34"/>
  <c r="N35"/>
  <c r="N36"/>
  <c r="N37"/>
  <c r="P37" s="1"/>
  <c r="N38"/>
  <c r="N39"/>
  <c r="P39" s="1"/>
  <c r="N40"/>
  <c r="N41"/>
  <c r="P41" s="1"/>
  <c r="N42"/>
  <c r="N43"/>
  <c r="P43" s="1"/>
  <c r="N44"/>
  <c r="N45"/>
  <c r="P45" s="1"/>
  <c r="N46"/>
  <c r="N47"/>
  <c r="P47" s="1"/>
  <c r="N48"/>
  <c r="N49"/>
  <c r="P49" s="1"/>
  <c r="N50"/>
  <c r="N51"/>
  <c r="P51" s="1"/>
  <c r="N52"/>
  <c r="N53"/>
  <c r="P53" s="1"/>
  <c r="N54"/>
  <c r="N55"/>
  <c r="P55" s="1"/>
  <c r="N56"/>
  <c r="N57"/>
  <c r="P57" s="1"/>
  <c r="L58"/>
  <c r="K58"/>
  <c r="I58"/>
  <c r="H58"/>
  <c r="J58" s="1"/>
  <c r="F58"/>
  <c r="E58"/>
  <c r="C58"/>
  <c r="B58"/>
  <c r="M56"/>
  <c r="J57"/>
  <c r="G57"/>
  <c r="D57"/>
  <c r="J34"/>
  <c r="J35"/>
  <c r="J36"/>
  <c r="J37"/>
  <c r="J38"/>
  <c r="J39"/>
  <c r="J40"/>
  <c r="J41"/>
  <c r="J42"/>
  <c r="J43"/>
  <c r="J44"/>
  <c r="J45"/>
  <c r="J46"/>
  <c r="J47"/>
  <c r="J48"/>
  <c r="J49"/>
  <c r="J50"/>
  <c r="J51"/>
  <c r="J52"/>
  <c r="J53"/>
  <c r="J54"/>
  <c r="J55"/>
  <c r="J56"/>
  <c r="D58"/>
  <c r="G56"/>
  <c r="D56"/>
  <c r="G55"/>
  <c r="D55"/>
  <c r="M54"/>
  <c r="G54"/>
  <c r="D54"/>
  <c r="M53"/>
  <c r="G53"/>
  <c r="D53"/>
  <c r="M52"/>
  <c r="G52"/>
  <c r="D52"/>
  <c r="M51"/>
  <c r="G51"/>
  <c r="D51"/>
  <c r="M50"/>
  <c r="G50"/>
  <c r="D50"/>
  <c r="M49"/>
  <c r="G49"/>
  <c r="D49"/>
  <c r="M48"/>
  <c r="G48"/>
  <c r="D48"/>
  <c r="M47"/>
  <c r="G47"/>
  <c r="D47"/>
  <c r="M46"/>
  <c r="G46"/>
  <c r="D46"/>
  <c r="M45"/>
  <c r="G45"/>
  <c r="D45"/>
  <c r="M44"/>
  <c r="G44"/>
  <c r="D44"/>
  <c r="M43"/>
  <c r="G43"/>
  <c r="D43"/>
  <c r="M42"/>
  <c r="G42"/>
  <c r="D42"/>
  <c r="M41"/>
  <c r="G41"/>
  <c r="D41"/>
  <c r="M40"/>
  <c r="G40"/>
  <c r="D40"/>
  <c r="M39"/>
  <c r="G39"/>
  <c r="D39"/>
  <c r="M38"/>
  <c r="G38"/>
  <c r="D38"/>
  <c r="M37"/>
  <c r="G37"/>
  <c r="D37"/>
  <c r="M36"/>
  <c r="G36"/>
  <c r="D36"/>
  <c r="M35"/>
  <c r="G35"/>
  <c r="D35"/>
  <c r="M34"/>
  <c r="G34"/>
  <c r="D34"/>
  <c r="O3"/>
  <c r="O4"/>
  <c r="O5"/>
  <c r="O6"/>
  <c r="O7"/>
  <c r="O8"/>
  <c r="O9"/>
  <c r="O10"/>
  <c r="O11"/>
  <c r="O12"/>
  <c r="O13"/>
  <c r="O14"/>
  <c r="O15"/>
  <c r="O16"/>
  <c r="O17"/>
  <c r="O18"/>
  <c r="O19"/>
  <c r="O20"/>
  <c r="O21"/>
  <c r="O22"/>
  <c r="O23"/>
  <c r="O24"/>
  <c r="O25"/>
  <c r="O26"/>
  <c r="N3"/>
  <c r="N4"/>
  <c r="N5"/>
  <c r="N6"/>
  <c r="N7"/>
  <c r="N8"/>
  <c r="N9"/>
  <c r="N10"/>
  <c r="N11"/>
  <c r="N12"/>
  <c r="N13"/>
  <c r="N14"/>
  <c r="N15"/>
  <c r="N16"/>
  <c r="N17"/>
  <c r="N18"/>
  <c r="P18" s="1"/>
  <c r="N19"/>
  <c r="N20"/>
  <c r="P20" s="1"/>
  <c r="N21"/>
  <c r="N22"/>
  <c r="P22" s="1"/>
  <c r="N23"/>
  <c r="N24"/>
  <c r="P24" s="1"/>
  <c r="N25"/>
  <c r="N26"/>
  <c r="P26" s="1"/>
  <c r="L26"/>
  <c r="K26"/>
  <c r="M26" s="1"/>
  <c r="I26"/>
  <c r="H26"/>
  <c r="J26" s="1"/>
  <c r="F26"/>
  <c r="E26"/>
  <c r="C26"/>
  <c r="B26"/>
  <c r="D26" s="1"/>
  <c r="G26"/>
  <c r="P25"/>
  <c r="J25"/>
  <c r="G25"/>
  <c r="D25"/>
  <c r="M24"/>
  <c r="J24"/>
  <c r="G24"/>
  <c r="D24"/>
  <c r="P23"/>
  <c r="M23"/>
  <c r="J23"/>
  <c r="G23"/>
  <c r="D23"/>
  <c r="M22"/>
  <c r="J22"/>
  <c r="G22"/>
  <c r="D22"/>
  <c r="P21"/>
  <c r="M21"/>
  <c r="J21"/>
  <c r="G21"/>
  <c r="D21"/>
  <c r="M20"/>
  <c r="J20"/>
  <c r="G20"/>
  <c r="D20"/>
  <c r="P19"/>
  <c r="M19"/>
  <c r="J19"/>
  <c r="G19"/>
  <c r="D19"/>
  <c r="M18"/>
  <c r="J18"/>
  <c r="G18"/>
  <c r="D18"/>
  <c r="P17"/>
  <c r="M17"/>
  <c r="J17"/>
  <c r="G17"/>
  <c r="D17"/>
  <c r="P16"/>
  <c r="M16"/>
  <c r="J16"/>
  <c r="G16"/>
  <c r="D16"/>
  <c r="P15"/>
  <c r="M15"/>
  <c r="J15"/>
  <c r="G15"/>
  <c r="D15"/>
  <c r="P14"/>
  <c r="M14"/>
  <c r="J14"/>
  <c r="G14"/>
  <c r="D14"/>
  <c r="P13"/>
  <c r="M13"/>
  <c r="J13"/>
  <c r="G13"/>
  <c r="D13"/>
  <c r="P12"/>
  <c r="M12"/>
  <c r="J12"/>
  <c r="G12"/>
  <c r="D12"/>
  <c r="P11"/>
  <c r="M11"/>
  <c r="J11"/>
  <c r="G11"/>
  <c r="D11"/>
  <c r="P10"/>
  <c r="M10"/>
  <c r="J10"/>
  <c r="G10"/>
  <c r="D10"/>
  <c r="P9"/>
  <c r="M9"/>
  <c r="J9"/>
  <c r="G9"/>
  <c r="D9"/>
  <c r="P8"/>
  <c r="M8"/>
  <c r="J8"/>
  <c r="G8"/>
  <c r="D8"/>
  <c r="P7"/>
  <c r="M7"/>
  <c r="J7"/>
  <c r="G7"/>
  <c r="D7"/>
  <c r="P6"/>
  <c r="M6"/>
  <c r="J6"/>
  <c r="G6"/>
  <c r="D6"/>
  <c r="P5"/>
  <c r="M5"/>
  <c r="J5"/>
  <c r="G5"/>
  <c r="D5"/>
  <c r="P4"/>
  <c r="M4"/>
  <c r="J4"/>
  <c r="G4"/>
  <c r="D4"/>
  <c r="P3"/>
  <c r="M3"/>
  <c r="J3"/>
  <c r="G3"/>
  <c r="D3"/>
  <c r="K14" i="2"/>
  <c r="I15" s="1"/>
  <c r="G15"/>
  <c r="C15"/>
  <c r="K24"/>
  <c r="K13"/>
  <c r="K15" s="1"/>
  <c r="C19"/>
  <c r="D19" s="1"/>
  <c r="B63"/>
  <c r="C63"/>
  <c r="D63"/>
  <c r="E63"/>
  <c r="F63"/>
  <c r="B79"/>
  <c r="H67"/>
  <c r="G79"/>
  <c r="B94"/>
  <c r="C94"/>
  <c r="D94"/>
  <c r="F79"/>
  <c r="E79"/>
  <c r="C79"/>
  <c r="D79"/>
  <c r="A79"/>
  <c r="C45"/>
  <c r="C47"/>
  <c r="C6"/>
  <c r="C18" s="1"/>
  <c r="C12"/>
  <c r="C17" s="1"/>
  <c r="C11"/>
  <c r="G11"/>
  <c r="E11"/>
  <c r="B5" i="4"/>
  <c r="B26"/>
  <c r="B25"/>
  <c r="B24"/>
  <c r="B23"/>
  <c r="B22"/>
  <c r="B21"/>
  <c r="B19"/>
  <c r="B18"/>
  <c r="B16"/>
  <c r="B14"/>
  <c r="B13"/>
  <c r="B9"/>
  <c r="AB5" i="40"/>
  <c r="AB6"/>
  <c r="AB7"/>
  <c r="AB8"/>
  <c r="AB9"/>
  <c r="AB10"/>
  <c r="AB11"/>
  <c r="AB12"/>
  <c r="AB13"/>
  <c r="AB14"/>
  <c r="AB15"/>
  <c r="AB16"/>
  <c r="AB17"/>
  <c r="AB18"/>
  <c r="AB19"/>
  <c r="AB20"/>
  <c r="AB21"/>
  <c r="AB22"/>
  <c r="AB23"/>
  <c r="AB24"/>
  <c r="AB25"/>
  <c r="AB26"/>
  <c r="AB4"/>
  <c r="AB27" s="1"/>
  <c r="AR4"/>
  <c r="AR5"/>
  <c r="AR6"/>
  <c r="AR7"/>
  <c r="AR8"/>
  <c r="AR9"/>
  <c r="AR10"/>
  <c r="AR11"/>
  <c r="AR12"/>
  <c r="AR13"/>
  <c r="AR14"/>
  <c r="AR15"/>
  <c r="AR16"/>
  <c r="AR17"/>
  <c r="AR18"/>
  <c r="AR19"/>
  <c r="AR20"/>
  <c r="AR21"/>
  <c r="AR22"/>
  <c r="AR23"/>
  <c r="AR24"/>
  <c r="AR25"/>
  <c r="AR26"/>
  <c r="AR27"/>
  <c r="AS4"/>
  <c r="AS5"/>
  <c r="AS6"/>
  <c r="AS7"/>
  <c r="AS8"/>
  <c r="AS9"/>
  <c r="AS10"/>
  <c r="AS11"/>
  <c r="AS12"/>
  <c r="AS13"/>
  <c r="AS14"/>
  <c r="AS15"/>
  <c r="AS16"/>
  <c r="AS17"/>
  <c r="AS18"/>
  <c r="AS19"/>
  <c r="AS20"/>
  <c r="AS21"/>
  <c r="AS22"/>
  <c r="AS23"/>
  <c r="AS24"/>
  <c r="AS25"/>
  <c r="AS26"/>
  <c r="AS27"/>
  <c r="AT4"/>
  <c r="AT5"/>
  <c r="AT6"/>
  <c r="AT7"/>
  <c r="AT8"/>
  <c r="AT9"/>
  <c r="AT10"/>
  <c r="AT11"/>
  <c r="AT12"/>
  <c r="AT13"/>
  <c r="AT14"/>
  <c r="AT15"/>
  <c r="AT16"/>
  <c r="AT17"/>
  <c r="AT18"/>
  <c r="AT19"/>
  <c r="AT20"/>
  <c r="AT21"/>
  <c r="AT22"/>
  <c r="AT23"/>
  <c r="AT24"/>
  <c r="AT25"/>
  <c r="AT26"/>
  <c r="AT27"/>
  <c r="AI4"/>
  <c r="AU4"/>
  <c r="AI5"/>
  <c r="AU5"/>
  <c r="AI6"/>
  <c r="AU6"/>
  <c r="AI7"/>
  <c r="AU7"/>
  <c r="AI8"/>
  <c r="AU8"/>
  <c r="AI9"/>
  <c r="AU9"/>
  <c r="AI10"/>
  <c r="AU10"/>
  <c r="AI11"/>
  <c r="AU11"/>
  <c r="AI12"/>
  <c r="AU12"/>
  <c r="AI13"/>
  <c r="AU13"/>
  <c r="AI14"/>
  <c r="AU14"/>
  <c r="AI15"/>
  <c r="AU15"/>
  <c r="AI16"/>
  <c r="AU16"/>
  <c r="AI17"/>
  <c r="AU17"/>
  <c r="AI18"/>
  <c r="AU18"/>
  <c r="AI19"/>
  <c r="AU19"/>
  <c r="AI20"/>
  <c r="AU20"/>
  <c r="AI21"/>
  <c r="AU21"/>
  <c r="AI22"/>
  <c r="AU22"/>
  <c r="AI23"/>
  <c r="AU23"/>
  <c r="AI24"/>
  <c r="AU24"/>
  <c r="AI25"/>
  <c r="AU25"/>
  <c r="AI26"/>
  <c r="AU26"/>
  <c r="AL27"/>
  <c r="AM27"/>
  <c r="AK27" s="1"/>
  <c r="AN27"/>
  <c r="AO27"/>
  <c r="AE27"/>
  <c r="AC27"/>
  <c r="AD27"/>
  <c r="AF27"/>
  <c r="AG27"/>
  <c r="AH27"/>
  <c r="I19" i="3"/>
  <c r="I20"/>
  <c r="I21"/>
  <c r="I22"/>
  <c r="I23"/>
  <c r="I24"/>
  <c r="I25"/>
  <c r="I26"/>
  <c r="I27"/>
  <c r="I28"/>
  <c r="I29"/>
  <c r="I6"/>
  <c r="I7"/>
  <c r="I8"/>
  <c r="I9"/>
  <c r="I10"/>
  <c r="I11"/>
  <c r="I12"/>
  <c r="I13"/>
  <c r="I14"/>
  <c r="I15"/>
  <c r="I16"/>
  <c r="I17"/>
  <c r="I18"/>
  <c r="H19"/>
  <c r="H20"/>
  <c r="H21"/>
  <c r="H22"/>
  <c r="H23"/>
  <c r="H24"/>
  <c r="H25"/>
  <c r="H26"/>
  <c r="H27"/>
  <c r="H28"/>
  <c r="H29"/>
  <c r="H30"/>
  <c r="H6"/>
  <c r="H7"/>
  <c r="H8"/>
  <c r="H9"/>
  <c r="J9" s="1"/>
  <c r="H10"/>
  <c r="H11"/>
  <c r="J11" s="1"/>
  <c r="H12"/>
  <c r="H13"/>
  <c r="J13" s="1"/>
  <c r="H14"/>
  <c r="H15"/>
  <c r="J15" s="1"/>
  <c r="H16"/>
  <c r="H17"/>
  <c r="J17" s="1"/>
  <c r="J28"/>
  <c r="J26"/>
  <c r="J24"/>
  <c r="J22"/>
  <c r="J20"/>
  <c r="J16"/>
  <c r="J14"/>
  <c r="J12"/>
  <c r="J10"/>
  <c r="J8"/>
  <c r="J6"/>
  <c r="G29"/>
  <c r="G28"/>
  <c r="G27"/>
  <c r="G26"/>
  <c r="G25"/>
  <c r="G24"/>
  <c r="G23"/>
  <c r="G22"/>
  <c r="G21"/>
  <c r="G20"/>
  <c r="G19"/>
  <c r="G17"/>
  <c r="G16"/>
  <c r="G15"/>
  <c r="G14"/>
  <c r="G13"/>
  <c r="G12"/>
  <c r="G11"/>
  <c r="G10"/>
  <c r="G9"/>
  <c r="G8"/>
  <c r="G7"/>
  <c r="G6"/>
  <c r="F30"/>
  <c r="F18"/>
  <c r="E30"/>
  <c r="E18"/>
  <c r="E31" s="1"/>
  <c r="C30"/>
  <c r="C18"/>
  <c r="C31" s="1"/>
  <c r="B30"/>
  <c r="B18"/>
  <c r="B31" s="1"/>
  <c r="D30"/>
  <c r="D29"/>
  <c r="D28"/>
  <c r="D27"/>
  <c r="D26"/>
  <c r="D25"/>
  <c r="D24"/>
  <c r="D23"/>
  <c r="D22"/>
  <c r="D21"/>
  <c r="D20"/>
  <c r="D19"/>
  <c r="D17"/>
  <c r="D16"/>
  <c r="D15"/>
  <c r="D14"/>
  <c r="D13"/>
  <c r="D12"/>
  <c r="D11"/>
  <c r="D10"/>
  <c r="D9"/>
  <c r="D8"/>
  <c r="D7"/>
  <c r="D6"/>
  <c r="AK27" i="27" l="1"/>
  <c r="AN27"/>
  <c r="AR27"/>
  <c r="AT27"/>
  <c r="U25" i="21"/>
  <c r="T25"/>
  <c r="V25" s="1"/>
  <c r="J36" i="43"/>
  <c r="J34"/>
  <c r="O146" i="37"/>
  <c r="V21" i="34"/>
  <c r="V19"/>
  <c r="V17"/>
  <c r="V15"/>
  <c r="V13"/>
  <c r="V20" i="29"/>
  <c r="V19"/>
  <c r="T27" i="27"/>
  <c r="V22" i="34"/>
  <c r="V22" i="27"/>
  <c r="V21"/>
  <c r="V19"/>
  <c r="V17"/>
  <c r="V15"/>
  <c r="V13"/>
  <c r="T25" i="17"/>
  <c r="V19"/>
  <c r="V11" i="34"/>
  <c r="V20"/>
  <c r="V18"/>
  <c r="V16"/>
  <c r="V14"/>
  <c r="V12"/>
  <c r="T27"/>
  <c r="U27" i="38"/>
  <c r="V27" s="1"/>
  <c r="U27" i="34"/>
  <c r="V17" i="29"/>
  <c r="V15"/>
  <c r="V13"/>
  <c r="V11"/>
  <c r="V9"/>
  <c r="U24"/>
  <c r="T24"/>
  <c r="T24" i="28"/>
  <c r="V24" s="1"/>
  <c r="U27" i="27"/>
  <c r="G28" i="42"/>
  <c r="D28"/>
  <c r="U28" i="25"/>
  <c r="V12" i="24"/>
  <c r="V22"/>
  <c r="V16"/>
  <c r="V23"/>
  <c r="U25"/>
  <c r="T25"/>
  <c r="V18" i="17"/>
  <c r="V14"/>
  <c r="V12"/>
  <c r="V10"/>
  <c r="V22"/>
  <c r="V16"/>
  <c r="V15" i="10"/>
  <c r="V13"/>
  <c r="V11"/>
  <c r="H39" i="43"/>
  <c r="J27"/>
  <c r="J25"/>
  <c r="J23"/>
  <c r="J21"/>
  <c r="J19"/>
  <c r="J17"/>
  <c r="J15"/>
  <c r="J13"/>
  <c r="J11"/>
  <c r="V22" i="10"/>
  <c r="I36" i="5"/>
  <c r="T26" i="10"/>
  <c r="V10"/>
  <c r="V17" i="17"/>
  <c r="V15"/>
  <c r="V13"/>
  <c r="V11"/>
  <c r="V9"/>
  <c r="V23"/>
  <c r="V21"/>
  <c r="U25"/>
  <c r="U26" i="10"/>
  <c r="V23"/>
  <c r="I39" i="43"/>
  <c r="I36" i="6"/>
  <c r="G30" i="3"/>
  <c r="J29"/>
  <c r="J27"/>
  <c r="J25"/>
  <c r="J23"/>
  <c r="J21"/>
  <c r="I30"/>
  <c r="AU27" i="40"/>
  <c r="AR28" s="1"/>
  <c r="C20" i="2"/>
  <c r="A94"/>
  <c r="A63"/>
  <c r="A64" s="1"/>
  <c r="B64" s="1"/>
  <c r="G58" i="26"/>
  <c r="M58"/>
  <c r="AB58"/>
  <c r="M143" i="38"/>
  <c r="O143"/>
  <c r="P143" s="1"/>
  <c r="G125" i="37"/>
  <c r="N125"/>
  <c r="M146"/>
  <c r="V27" i="41"/>
  <c r="D31" i="3"/>
  <c r="H18"/>
  <c r="AI27" i="40"/>
  <c r="K79" i="2"/>
  <c r="N58" i="26"/>
  <c r="P58" s="1"/>
  <c r="M18" i="11"/>
  <c r="G160" i="38"/>
  <c r="N146" i="37"/>
  <c r="J25" i="17"/>
  <c r="M25" i="24"/>
  <c r="P28" i="25"/>
  <c r="J28" i="42"/>
  <c r="D27" i="34"/>
  <c r="S27"/>
  <c r="G27" i="38"/>
  <c r="S27"/>
  <c r="AH27" i="27"/>
  <c r="P25" i="11"/>
  <c r="P24"/>
  <c r="P27"/>
  <c r="M6"/>
  <c r="M8"/>
  <c r="M10"/>
  <c r="M12"/>
  <c r="M14"/>
  <c r="P28"/>
  <c r="O30"/>
  <c r="P30" s="1"/>
  <c r="O18"/>
  <c r="P18" s="1"/>
  <c r="J29"/>
  <c r="N29"/>
  <c r="P29" s="1"/>
  <c r="H6"/>
  <c r="H8"/>
  <c r="N8" s="1"/>
  <c r="P8" s="1"/>
  <c r="H10"/>
  <c r="H12"/>
  <c r="N12" s="1"/>
  <c r="P12" s="1"/>
  <c r="H14"/>
  <c r="H16"/>
  <c r="N16" s="1"/>
  <c r="P16" s="1"/>
  <c r="J18" i="3"/>
  <c r="H31"/>
  <c r="J7" i="11"/>
  <c r="O7"/>
  <c r="P7" s="1"/>
  <c r="J9"/>
  <c r="O9"/>
  <c r="P9" s="1"/>
  <c r="J11"/>
  <c r="O11"/>
  <c r="P11" s="1"/>
  <c r="J13"/>
  <c r="O13"/>
  <c r="P13" s="1"/>
  <c r="J15"/>
  <c r="O15"/>
  <c r="P15" s="1"/>
  <c r="J17"/>
  <c r="O17"/>
  <c r="P17" s="1"/>
  <c r="I31" i="3"/>
  <c r="J30"/>
  <c r="N6" i="11"/>
  <c r="P6" s="1"/>
  <c r="J6"/>
  <c r="J8"/>
  <c r="N10"/>
  <c r="P10" s="1"/>
  <c r="J10"/>
  <c r="J12"/>
  <c r="N14"/>
  <c r="P14" s="1"/>
  <c r="J14"/>
  <c r="J16"/>
  <c r="AR29" i="40"/>
  <c r="F31" i="3"/>
  <c r="G31" s="1"/>
  <c r="M30" i="11"/>
  <c r="M29"/>
  <c r="G18" i="3"/>
  <c r="D18"/>
  <c r="J7"/>
  <c r="J19"/>
  <c r="C26" i="2"/>
  <c r="E15"/>
  <c r="P35" i="26"/>
  <c r="V27" i="27" l="1"/>
  <c r="V27" i="34"/>
  <c r="V25" i="24"/>
  <c r="V25" i="17"/>
  <c r="V26" i="10"/>
  <c r="J39" i="43"/>
  <c r="V24" i="29"/>
  <c r="J31" i="3"/>
  <c r="M31"/>
</calcChain>
</file>

<file path=xl/sharedStrings.xml><?xml version="1.0" encoding="utf-8"?>
<sst xmlns="http://schemas.openxmlformats.org/spreadsheetml/2006/main" count="1511" uniqueCount="256">
  <si>
    <t>Rate of Occurrence</t>
  </si>
  <si>
    <t>MIL on w/ no DTCs</t>
  </si>
  <si>
    <t>Total OBD Tested</t>
  </si>
  <si>
    <t>MIL off &amp; no DTCs</t>
  </si>
  <si>
    <t xml:space="preserve">51.366 (a)(2)(v) Initial Failing Emissions Tests Receiving a Waiver by model year and vehicle type </t>
  </si>
  <si>
    <t>OVERALL</t>
  </si>
  <si>
    <t>No Known Outcome</t>
  </si>
  <si>
    <t>Vehicles Tested</t>
  </si>
  <si>
    <t>Waiver Rate</t>
  </si>
  <si>
    <t>TOTAL</t>
  </si>
  <si>
    <t>MODEL
YEAR</t>
  </si>
  <si>
    <t>Failed</t>
  </si>
  <si>
    <t>Tested</t>
  </si>
  <si>
    <t>Fail Rate</t>
  </si>
  <si>
    <t>HDGV</t>
  </si>
  <si>
    <t>LDGV</t>
  </si>
  <si>
    <t>LDGT1/2</t>
  </si>
  <si>
    <t>LDGT3/4</t>
  </si>
  <si>
    <t>Passed</t>
  </si>
  <si>
    <t>Pass Rate</t>
  </si>
  <si>
    <t>Rate of Occurence</t>
  </si>
  <si>
    <t>51.366 (a)(1) The number of vehicles tested by model year and vehicle type</t>
  </si>
  <si>
    <t>DIESEL</t>
  </si>
  <si>
    <t xml:space="preserve">Commonwealth of Massachusetts </t>
  </si>
  <si>
    <t>Executive Office of Environmental Affairs</t>
  </si>
  <si>
    <t>Department of Environmental Protection</t>
  </si>
  <si>
    <t>Massachusetts Enhanced Inspection and Maintenance Program</t>
  </si>
  <si>
    <t/>
  </si>
  <si>
    <t>Monitors Not Ready</t>
  </si>
  <si>
    <t>51.366 (a)(2)(vi) Vehicles with no known final outcome (regardless of reason)</t>
  </si>
  <si>
    <t>CountOfMAA_RES_SYS_NO</t>
  </si>
  <si>
    <t>84-95</t>
  </si>
  <si>
    <t xml:space="preserve">fail </t>
  </si>
  <si>
    <t>tested</t>
  </si>
  <si>
    <t>TSI</t>
  </si>
  <si>
    <t>OBD PF</t>
  </si>
  <si>
    <t>Trans</t>
  </si>
  <si>
    <t>96 +</t>
  </si>
  <si>
    <t>Total Gasoline</t>
  </si>
  <si>
    <t>Diesel</t>
  </si>
  <si>
    <t>ALL</t>
  </si>
  <si>
    <t>FAIL RATE</t>
  </si>
  <si>
    <t>Failure Rate 2004 Tests</t>
  </si>
  <si>
    <t>EPA_SEQ_MODEL_YR</t>
  </si>
  <si>
    <t>C</t>
  </si>
  <si>
    <t>LT</t>
  </si>
  <si>
    <t>MT</t>
  </si>
  <si>
    <t>OT</t>
  </si>
  <si>
    <t>failed</t>
  </si>
  <si>
    <t>BM</t>
  </si>
  <si>
    <t>HD</t>
  </si>
  <si>
    <t xml:space="preserve"> </t>
  </si>
  <si>
    <t>UN</t>
  </si>
  <si>
    <t>MAA_OBD_2_TEST_RES</t>
  </si>
  <si>
    <t>CountOfMAA_OBD_2_TEST_RES</t>
  </si>
  <si>
    <t>B</t>
  </si>
  <si>
    <t>F</t>
  </si>
  <si>
    <t>N</t>
  </si>
  <si>
    <t>P</t>
  </si>
  <si>
    <t xml:space="preserve">51.366 (a)(2)(iii) OBD 1st Retests Passing by model year and vehicle type </t>
  </si>
  <si>
    <t>BM+HD</t>
  </si>
  <si>
    <t>MAA_OBD_2_MIL_STATUS</t>
  </si>
  <si>
    <t>CountOfMAA_OBD_2_MIL_STATUS</t>
  </si>
  <si>
    <t>in DTC table</t>
  </si>
  <si>
    <t>&gt;2 Monitors Not Ready</t>
  </si>
  <si>
    <t xml:space="preserve">51.366 (a)(2)(i) Initial OBDII Tests Failing by model year and vehicle type </t>
  </si>
  <si>
    <t>EPA_SEQ_VEHICLE_TYPE</t>
  </si>
  <si>
    <t>AvgOfMAA_HC_MEASUREMENT</t>
  </si>
  <si>
    <t>AvgOfMAA_CO_MEASUREMENT</t>
  </si>
  <si>
    <t>AvgOfMAA_NO_MEASUREMENT</t>
  </si>
  <si>
    <t>MAA_TRN_TEST_RES</t>
  </si>
  <si>
    <t>MY</t>
  </si>
  <si>
    <t>Total No Outcomes</t>
  </si>
  <si>
    <t xml:space="preserve">total dtc codes linked to EPA tbl </t>
  </si>
  <si>
    <t>Totals</t>
  </si>
  <si>
    <t>NO KNOWN OUTCOMES</t>
  </si>
  <si>
    <t>WAIVERS</t>
  </si>
  <si>
    <t>Total 2005</t>
  </si>
  <si>
    <t>ok</t>
  </si>
  <si>
    <t xml:space="preserve">51.366 (a)(2)(xii) Failing OBDII Tests by model year and vehicle type </t>
  </si>
  <si>
    <t xml:space="preserve">51.366 (a)(2)(xi) Passing OBDII Tests by model year and vehicle type </t>
  </si>
  <si>
    <t>QA</t>
  </si>
  <si>
    <t>1st retest</t>
  </si>
  <si>
    <t>Initial</t>
  </si>
  <si>
    <t xml:space="preserve">51.366 (a)(2)(iv) OBDII 2nd and Subsequent Retests Passing by model year and vehicle type </t>
  </si>
  <si>
    <t>OBD</t>
  </si>
  <si>
    <t>2nd &amp; sub</t>
  </si>
  <si>
    <t>pass</t>
  </si>
  <si>
    <t>fail</t>
  </si>
  <si>
    <t>Total</t>
  </si>
  <si>
    <t>Check Total</t>
  </si>
  <si>
    <t>TOTAL TESTED</t>
  </si>
  <si>
    <t>pass (calc)</t>
  </si>
  <si>
    <t>fail (calc)</t>
  </si>
  <si>
    <t>fail rate</t>
  </si>
  <si>
    <t>Overall tables</t>
  </si>
  <si>
    <t>MIL on No DTCs</t>
  </si>
  <si>
    <t>MIL off w DTCs</t>
  </si>
  <si>
    <t>MIL on w DTCs</t>
  </si>
  <si>
    <t>MIL off No DTCs</t>
  </si>
  <si>
    <t xml:space="preserve">51.366 (a)(2)(ii) OBDII 1st Retests Failing by model year and vehicle type </t>
  </si>
  <si>
    <t>Initial OBD tested</t>
  </si>
  <si>
    <t>1st retest tested</t>
  </si>
  <si>
    <t>2nd+ retest tested</t>
  </si>
  <si>
    <t>Safety + emissions tested</t>
  </si>
  <si>
    <t>unique vehicles</t>
  </si>
  <si>
    <t>1984 - 1995</t>
  </si>
  <si>
    <t>1996+</t>
  </si>
  <si>
    <t>Gasoline</t>
  </si>
  <si>
    <t>% Fail</t>
  </si>
  <si>
    <t>ALL VEHICLES</t>
  </si>
  <si>
    <t>OBD seq =1, FTS=8</t>
  </si>
  <si>
    <t>initial tested</t>
  </si>
  <si>
    <t>No known</t>
  </si>
  <si>
    <t>Vehicles Failed</t>
  </si>
  <si>
    <t>51.366 (a)(1) The number of total emissions tests (initial and retest) performed by model year and vehicle type</t>
  </si>
  <si>
    <t xml:space="preserve">51.366 (a)(2)(xix) OBDII tests where the MIL is commanded on and no codes (DTCs) are stored by model year and vehicle type </t>
  </si>
  <si>
    <t xml:space="preserve">All OBDII tests where the MIL was commanded on and there were diagnostic trouble codes (DTCs) present.  The rate of occurrence is calculated as a percentage of total OBDII tests performed.   </t>
  </si>
  <si>
    <t xml:space="preserve">51.366 (a)(2)(xxii) OBDII tests where the MIL is not commanded on and no codes (DTCs) are stored by model year and vehicle type </t>
  </si>
  <si>
    <t xml:space="preserve">All OBDII tests where the MIL was NOT commanded on and there were no diagnostic trouble codes (DTCs) present.  The rate of occurrence is calculated as a percentage of total OBDII tests performed.    </t>
  </si>
  <si>
    <t>Vehicles Not Ready</t>
  </si>
  <si>
    <t>Table of Contents</t>
  </si>
  <si>
    <t>Number of Emissions Tests</t>
  </si>
  <si>
    <t>Waivers and No Known Outcome</t>
  </si>
  <si>
    <t>OBDII Details</t>
  </si>
  <si>
    <t>LDDV</t>
  </si>
  <si>
    <t>LDGT</t>
  </si>
  <si>
    <t>LDDT</t>
  </si>
  <si>
    <t>MDGV</t>
  </si>
  <si>
    <t>MDDV</t>
  </si>
  <si>
    <t>GASOLINE</t>
  </si>
  <si>
    <t>Vehicles Turned Away</t>
  </si>
  <si>
    <t>Tab#</t>
  </si>
  <si>
    <t xml:space="preserve">51.366 (a)(2)(v) Initial Failing Emissions Tests Receiving a Hardship Extension by model year and vehicle type </t>
  </si>
  <si>
    <t xml:space="preserve">All tests where the OBDII MIL was not commanded on and there were diagnostic trouble codes (DTCs) present.   The workstation software is designed to ignore pending DTCs if the MIL is not commanded on.  </t>
  </si>
  <si>
    <t xml:space="preserve">51.366 (a)(2)(xx) OBDII tests where the MIL is NOT commanded on but codes (DTCs) are stored by model year and vehicle type </t>
  </si>
  <si>
    <t>51.366 (a)(2)(xxiii) Readiness status indicates that the evaluation is not complete for any module supported by on-board diagnostic systems.  
 - Turned away from OBD retest for Not Ready</t>
  </si>
  <si>
    <t>51.366 (a)(2)(xxiii) Readiness status indicates that the evaluation is not complete for any module supported by on-board diagnostic systems.
 - Fail OBD test for Not Ready condition</t>
  </si>
  <si>
    <t>HDDV</t>
  </si>
  <si>
    <t>Waivers Issued</t>
  </si>
  <si>
    <t>Initially Failed</t>
  </si>
  <si>
    <t>Extention Granted</t>
  </si>
  <si>
    <t xml:space="preserve">51.366 (a)(2)(i) Initial Diesel Tests Failing by Model Year </t>
  </si>
  <si>
    <t>Initial OBD Tests</t>
  </si>
  <si>
    <t>Initial Opacity Tests</t>
  </si>
  <si>
    <t>First OBD Retests</t>
  </si>
  <si>
    <t>Second and Subsequent OBD Retests</t>
  </si>
  <si>
    <t>51.366 (a)(2)(xxiii) Readiness status indicates that the evaluation is not complete for any module supported by on-board diagnostic systems.   Fail OBD test for Not Ready condition.</t>
  </si>
  <si>
    <t>51.366 (a)(2)(xxiii) Readiness status indicates that the evaluation is not complete for any module supported by on-board diagnostic systems.   Turned away from OBD retest for Not Ready.</t>
  </si>
  <si>
    <t>51.366 (a)(1) The number of total emissions tests (initial and retest) performed by model year and vehicle type.</t>
  </si>
  <si>
    <t>Description</t>
  </si>
  <si>
    <t>Light-duty non-diesel fueled passenger cars &lt;= 6,000 lbs. GVWR</t>
  </si>
  <si>
    <t>Light-duty diesel fueled passenger cars &lt;= 6,000 lbs. GVWR</t>
  </si>
  <si>
    <t>Light-duty non-diesel vehicles &lt;= 8,500 lbs. GVWR</t>
  </si>
  <si>
    <t>Light-duty diesel fueled vehicles&lt;= 8,500 lbs. GVWR</t>
  </si>
  <si>
    <t>Medium-duty non-diesel fueled vehicles &gt;8,500 and &lt;= 14,000 lbs. GVWR</t>
  </si>
  <si>
    <t>Medium-duty diesel fueled vehicles &gt;8,500 and &lt;= 14,000 lbs. GVWR</t>
  </si>
  <si>
    <t>Heavy-duty non-diesel vehicles &gt;14,000 lbs. GVWR</t>
  </si>
  <si>
    <t>Heavy-duty diesel vehicles &gt;14,000 lbs. GVWR</t>
  </si>
  <si>
    <t>Class</t>
  </si>
  <si>
    <t xml:space="preserve">For OBDII testing, vehicles are considered "Not Ready" when 2 or more supported monitors are "Not Ready" for vehicles model years 2000 and older.  Vehicles model years 2001 and newer are considered "Not Ready" when 1 or more supported monitors are "Not Ready".  For initial tests, vehicles that are Not Ready fail the OBD test.  For retests, vehicles with the MIL off that are Not Ready are turned away from testing and are not counted here.  The rate of occurrence is calculated as a percentage of total OBDII tests performed.  </t>
  </si>
  <si>
    <t xml:space="preserve">For OBDII testing, vehicles are turned away during a retest if the MIL is off and the vehicle is Not Ready.  Vehicles are consider Not Ready when two or more supported monitors are "Not Ready" for vehicle model years 2000 and older.  Vehicle model years 2001 and newer are considered Not ready  when one or more supported monitors are "Not Ready".  The rate of occurrence is calculated as a percentage of total OBDII retests performed. </t>
  </si>
  <si>
    <t>TOYOTA</t>
  </si>
  <si>
    <t>CAMRY</t>
  </si>
  <si>
    <t>FORD</t>
  </si>
  <si>
    <t>NISSAN</t>
  </si>
  <si>
    <t>MAXIMA</t>
  </si>
  <si>
    <t>CRV</t>
  </si>
  <si>
    <t>ALTIMA</t>
  </si>
  <si>
    <t>HYUNDAI</t>
  </si>
  <si>
    <t>SONATA</t>
  </si>
  <si>
    <t>CHEVROLET</t>
  </si>
  <si>
    <t>COBALT</t>
  </si>
  <si>
    <t>MERCURY</t>
  </si>
  <si>
    <t>SABLE</t>
  </si>
  <si>
    <t>SENTRA</t>
  </si>
  <si>
    <t>RAV4</t>
  </si>
  <si>
    <t>SATURN</t>
  </si>
  <si>
    <t>ION</t>
  </si>
  <si>
    <t>RANGER</t>
  </si>
  <si>
    <t>SUBARU</t>
  </si>
  <si>
    <t>EXPEDITION</t>
  </si>
  <si>
    <t>LEXUS</t>
  </si>
  <si>
    <t>GMC</t>
  </si>
  <si>
    <t>MAZDA</t>
  </si>
  <si>
    <t>OLDSMOBILE</t>
  </si>
  <si>
    <t>INTRIGUE</t>
  </si>
  <si>
    <t>MUSTANG</t>
  </si>
  <si>
    <t>LINCOLN</t>
  </si>
  <si>
    <t>CADILLAC</t>
  </si>
  <si>
    <t>CTS</t>
  </si>
  <si>
    <t>RX350</t>
  </si>
  <si>
    <t>QX4</t>
  </si>
  <si>
    <t>KIA</t>
  </si>
  <si>
    <t>OPTIMA</t>
  </si>
  <si>
    <t>AUDI</t>
  </si>
  <si>
    <t>A4 QUATTRO</t>
  </si>
  <si>
    <t>G20</t>
  </si>
  <si>
    <t>JAGUAR</t>
  </si>
  <si>
    <t>ACCORD</t>
  </si>
  <si>
    <t>MALIBU</t>
  </si>
  <si>
    <t>HONDA</t>
  </si>
  <si>
    <t>PONTIAC</t>
  </si>
  <si>
    <t>G6</t>
  </si>
  <si>
    <t>ESCAPE</t>
  </si>
  <si>
    <t>SIERRA</t>
  </si>
  <si>
    <t>SEPHIA</t>
  </si>
  <si>
    <t>Model Year</t>
  </si>
  <si>
    <t>Make</t>
  </si>
  <si>
    <t>Model</t>
  </si>
  <si>
    <t>Percent of Vehicles That Initially Failed</t>
  </si>
  <si>
    <t xml:space="preserve">All passing OBDII tests, regardless of whether the test is an initial test, 1st retest, or subsequent test.  </t>
  </si>
  <si>
    <t xml:space="preserve">All failing OBDII tests, regardless of whether the test is an initial test, 1st retest, or subsequent test.  </t>
  </si>
  <si>
    <t>Total Alternative Tests</t>
  </si>
  <si>
    <t>Vehicles OBD Tested</t>
  </si>
  <si>
    <t>Alternative OBD Tests</t>
  </si>
  <si>
    <t>Total MIL Results</t>
  </si>
  <si>
    <t>Total OBD Retested</t>
  </si>
  <si>
    <t>2010 Massachusetts I&amp;M Program Test Data</t>
  </si>
  <si>
    <t>This is a count of unique vehicle VINs receiving an emissions test in 2010.</t>
  </si>
  <si>
    <t xml:space="preserve">Any vehicle receiving a subsequent OBDII retest after they failed their second or later OBDII test in 2010 is counted as a 2nd and subsequent OBDII retest.   Vehicles that are "Not Ready" for their retest but would otherwise pass OBD (i.e. MIL commanded off) are turned away from testing and don't count as receiving a retest.   </t>
  </si>
  <si>
    <t>2010 Alternative OBD tests</t>
  </si>
  <si>
    <t>MIL off w/ no DTCs</t>
  </si>
  <si>
    <t>TOWNCAR</t>
  </si>
  <si>
    <t>MARQUIS</t>
  </si>
  <si>
    <t>CROWN VIC</t>
  </si>
  <si>
    <t>FORESTOR</t>
  </si>
  <si>
    <t>LOTUS</t>
  </si>
  <si>
    <t>ESPRIT</t>
  </si>
  <si>
    <t>INFINITY</t>
  </si>
  <si>
    <t>PATHFINDER</t>
  </si>
  <si>
    <t>EXPLORER</t>
  </si>
  <si>
    <t>FRONTIER</t>
  </si>
  <si>
    <t>VUE</t>
  </si>
  <si>
    <t>F150</t>
  </si>
  <si>
    <t>AVIATOR</t>
  </si>
  <si>
    <t>ECOVAN</t>
  </si>
  <si>
    <t>FREESTAR</t>
  </si>
  <si>
    <t>XTYPE</t>
  </si>
  <si>
    <t>TUNDRA</t>
  </si>
  <si>
    <t>RX400</t>
  </si>
  <si>
    <t>6</t>
  </si>
  <si>
    <t>GS350</t>
  </si>
  <si>
    <t xml:space="preserve">Vehicles with no known outcome are vehicles that failed the OBD test and show no record of passing the retest.  The following methodology was used for this analysis:  Track the vehicles VINs through its OBD test sequence and if the sequence was not completed (i.e. there was not a passing result for the emissions test, waiver, or repair extension through 3/31/11), then the vehicle was counted as having no known outcome.  These vehicles were then checked against the registration database and any vehicle that had the registration expire 3/31/11 or earlier was assumed to have been taken off the road and was removed from the analysis.  </t>
  </si>
  <si>
    <t>The SAE J-1667 snap acceleration diesel test is performed on diesel fueled vehicles with model years &gt;=1984 and  &gt;10,000 lbs. GVWR that are not eligible for OBD testing.  The pass/fail cutpoints are 20%, 30% or 40% opacity depending on the model year and type of vehicle.</t>
  </si>
  <si>
    <t xml:space="preserve">Any vehicle receiving an OBDII retest that failed the initial OBDII test in 2010 is counted as a OBDII 1st retest.  Vehicles that are "Not Ready" for their retest but would otherwise pass OBD (i.e. MIL commanded off) are turned away from testing and don't count as receiving a retest.   </t>
  </si>
  <si>
    <t xml:space="preserve">A vehicle will fail the OBDII test for any of the following reasons:  1) OBD system tampering, 2) Diagnostic link connector missing, damaged, or obstructed, 3) failure to communicate with the test equipment, 4) RPM reading &lt;250, 5) MIL commanded on and Diagnostic Trouble Code(s) present, 6) more than two monitors NOT READY for model years 1996 through 2000 or more than 1 monitor NOT READY for model years 2001 and newer, or 7) no monitors supported. </t>
  </si>
  <si>
    <t xml:space="preserve">Motorists can receive a hardship extension if they cannot pass the OBD test and are not eligible for a waiver.  To be eligible for a hardship extension in 2010, the cost of repair or replacement of a single component to correct a diagnostic trouble code must exceed 1.5 times the applicable waiver threshold for the age of the vehicle.  Hardship extensions are typically used for expensive repairs, such as PCM replacements and transmission replacements/overhauls, that may require more than the 60 day retest period for the motorist to resolve. The hardship extension is valid until the vehicle is due for its next emissions test.  Vehicles receiving a hardship extension must pass their next emissions test; they cannot receive a waiver or another hardship extension in lieu of passing the missions test.  The hardship extension rate is calculated as a percentage of unique vehicles that failed their initial OBD test in 2010.  </t>
  </si>
  <si>
    <t xml:space="preserve">Motorists can receive an emissions waiver for their vehicle if they cannot pass the OBD retest following repairs.  To be eligible for a waiver in 2010, a motorist must spend a minumum of $590 to $790 (depending on vehicle age) on emission related repairs at a registered repair shop, the emissions-control system must be intact with no evidence of tampering, and there must be some improvement to the vehicle's emissions. The vehicle must NOT have any misfire or catalyst related DTCs present and must be READY for testing in order to qualify for a waiver.  The waiver is valid until the vehicle is due for its next emissions test.  The waiver rate is calculated as a percentage of unique vehicles that failed their initial OBD test in 2010.  </t>
  </si>
  <si>
    <t xml:space="preserve">51.366 (a)(2)(xxi) OBDII tests where the MIL is commanded and codes (DTCs) are stored by model year and vehicle type.   </t>
  </si>
  <si>
    <t>total alternative tests</t>
  </si>
  <si>
    <t>of all OBD tests</t>
  </si>
  <si>
    <t xml:space="preserve">Attachment B: Detailed 2010 Emissions Test Data </t>
  </si>
  <si>
    <t>Attachment B: Detailed Emissions Test Data</t>
  </si>
  <si>
    <t xml:space="preserve">All OBDII tests where the OBDII MIL was commanded on and no diagnostic trouble codes (DTCs) were present.  The rate of occurrence is calculated as a percentage of total OBD Tests performed.  Vehicles with damaged, missing, or obstructed DLCs and vehicles that could not communicate with the test equipment were included in the OBD test totals but did not have any MIL or DTC data to report.  For this reason, the MIL/DTC combinations in (2)(xix) through (2)(xxii) do not add up to the total OBD tested as reported in other tables.  DEP is investigating this issue to determine if the missing DTCs is the fault of the OBD scan tool.  </t>
  </si>
  <si>
    <t xml:space="preserve">The following vehicles received alternative OBD tests in 2010 due to systematic communication problems with the workstation OBD scan tool.  The alternative OBD test consisted of checking for adequate pin 16 voltage (&gt;=8 VDC) to ensure that was not the reason for failing communication and then performing Key-On Engine-Off (KOEO) and Key-On Engine-Running (KOER) bulb checks to determine the Overall OBD Test result.  As workstation OBD scan tool problems have been resolved, many of the vehicles listed have returned to receiving regular OBD tests in 2010.    </t>
  </si>
</sst>
</file>

<file path=xl/styles.xml><?xml version="1.0" encoding="utf-8"?>
<styleSheet xmlns="http://schemas.openxmlformats.org/spreadsheetml/2006/main">
  <numFmts count="4">
    <numFmt numFmtId="43" formatCode="_(* #,##0.00_);_(* \(#,##0.00\);_(* &quot;-&quot;??_);_(@_)"/>
    <numFmt numFmtId="164" formatCode="_(* #,##0_);_(* \(#,##0\);_(* &quot;-&quot;??_);_(@_)"/>
    <numFmt numFmtId="165" formatCode="0.0%"/>
    <numFmt numFmtId="166" formatCode="0.000%"/>
  </numFmts>
  <fonts count="39">
    <font>
      <sz val="10"/>
      <name val="Arial"/>
    </font>
    <font>
      <sz val="11"/>
      <color theme="1"/>
      <name val="Times New Roman"/>
      <family val="2"/>
    </font>
    <font>
      <sz val="10"/>
      <name val="Arial"/>
      <family val="2"/>
    </font>
    <font>
      <b/>
      <sz val="10"/>
      <name val="Arial"/>
      <family val="2"/>
    </font>
    <font>
      <b/>
      <sz val="14"/>
      <name val="Arial"/>
      <family val="2"/>
    </font>
    <font>
      <sz val="10"/>
      <name val="Arial"/>
      <family val="2"/>
    </font>
    <font>
      <sz val="10"/>
      <color indexed="8"/>
      <name val="Arial"/>
      <family val="2"/>
    </font>
    <font>
      <b/>
      <sz val="12"/>
      <name val="Arial"/>
      <family val="2"/>
    </font>
    <font>
      <sz val="12"/>
      <name val="Arial"/>
      <family val="2"/>
    </font>
    <font>
      <sz val="12"/>
      <color indexed="8"/>
      <name val="Arial"/>
      <family val="2"/>
    </font>
    <font>
      <sz val="11"/>
      <name val="Arial"/>
      <family val="2"/>
    </font>
    <font>
      <b/>
      <sz val="20"/>
      <name val="Arial"/>
      <family val="2"/>
    </font>
    <font>
      <u/>
      <sz val="10"/>
      <color indexed="12"/>
      <name val="Arial"/>
      <family val="2"/>
    </font>
    <font>
      <b/>
      <i/>
      <sz val="10"/>
      <name val="Arial"/>
      <family val="2"/>
    </font>
    <font>
      <sz val="10"/>
      <color indexed="8"/>
      <name val="Arial"/>
      <family val="2"/>
    </font>
    <font>
      <b/>
      <sz val="10"/>
      <name val="Nova Medium SSi"/>
    </font>
    <font>
      <sz val="8"/>
      <name val="Nova Light SSi"/>
    </font>
    <font>
      <sz val="12"/>
      <name val="Times New Roman"/>
      <family val="1"/>
    </font>
    <font>
      <sz val="22"/>
      <name val="Times New Roman"/>
      <family val="1"/>
    </font>
    <font>
      <sz val="20"/>
      <name val="Arial"/>
      <family val="2"/>
    </font>
    <font>
      <b/>
      <sz val="12"/>
      <name val="Arial Narrow"/>
      <family val="2"/>
    </font>
    <font>
      <sz val="14"/>
      <name val="Arial"/>
      <family val="2"/>
    </font>
    <font>
      <sz val="11"/>
      <color indexed="10"/>
      <name val="Arial"/>
      <family val="2"/>
    </font>
    <font>
      <sz val="10"/>
      <color indexed="10"/>
      <name val="Arial"/>
      <family val="2"/>
    </font>
    <font>
      <b/>
      <sz val="10"/>
      <color indexed="8"/>
      <name val="Arial"/>
      <family val="2"/>
    </font>
    <font>
      <sz val="10"/>
      <color indexed="12"/>
      <name val="Arial"/>
      <family val="2"/>
    </font>
    <font>
      <b/>
      <sz val="12"/>
      <color indexed="8"/>
      <name val="Arial"/>
      <family val="2"/>
    </font>
    <font>
      <sz val="10"/>
      <color indexed="8"/>
      <name val="Times New Roman"/>
      <family val="1"/>
    </font>
    <font>
      <sz val="12"/>
      <name val="Arial"/>
      <family val="2"/>
    </font>
    <font>
      <b/>
      <sz val="11"/>
      <name val="Arial"/>
      <family val="2"/>
    </font>
    <font>
      <sz val="8"/>
      <name val="Arial"/>
      <family val="2"/>
    </font>
    <font>
      <sz val="8"/>
      <name val="Arial"/>
      <family val="2"/>
    </font>
    <font>
      <b/>
      <u/>
      <sz val="11"/>
      <name val="Arial"/>
      <family val="2"/>
    </font>
    <font>
      <sz val="10"/>
      <color indexed="10"/>
      <name val="Times New Roman"/>
      <family val="1"/>
    </font>
    <font>
      <sz val="10"/>
      <color indexed="10"/>
      <name val="Arial"/>
      <family val="2"/>
    </font>
    <font>
      <b/>
      <sz val="14"/>
      <color indexed="10"/>
      <name val="Arial"/>
      <family val="2"/>
    </font>
    <font>
      <sz val="10"/>
      <color indexed="8"/>
      <name val="Times New Roman"/>
    </font>
    <font>
      <sz val="10"/>
      <color indexed="8"/>
      <name val="Arial"/>
    </font>
    <font>
      <sz val="10"/>
      <name val="Times New Roman"/>
      <family val="1"/>
    </font>
  </fonts>
  <fills count="11">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22"/>
        <bgColor indexed="8"/>
      </patternFill>
    </fill>
    <fill>
      <patternFill patternType="solid">
        <fgColor indexed="55"/>
        <bgColor indexed="64"/>
      </patternFill>
    </fill>
    <fill>
      <patternFill patternType="solid">
        <fgColor indexed="42"/>
        <bgColor indexed="8"/>
      </patternFill>
    </fill>
    <fill>
      <patternFill patternType="solid">
        <fgColor indexed="41"/>
        <bgColor indexed="64"/>
      </patternFill>
    </fill>
    <fill>
      <patternFill patternType="solid">
        <fgColor indexed="23"/>
        <bgColor indexed="64"/>
      </patternFill>
    </fill>
    <fill>
      <patternFill patternType="solid">
        <fgColor indexed="22"/>
        <bgColor indexed="0"/>
      </patternFill>
    </fill>
  </fills>
  <borders count="63">
    <border>
      <left/>
      <right/>
      <top/>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right style="thin">
        <color indexed="64"/>
      </right>
      <top/>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top style="medium">
        <color indexed="64"/>
      </top>
      <bottom style="thin">
        <color indexed="64"/>
      </bottom>
      <diagonal/>
    </border>
    <border>
      <left/>
      <right/>
      <top/>
      <bottom style="medium">
        <color indexed="64"/>
      </bottom>
      <diagonal/>
    </border>
    <border>
      <left/>
      <right style="medium">
        <color indexed="64"/>
      </right>
      <top style="thin">
        <color indexed="64"/>
      </top>
      <bottom style="thin">
        <color indexed="64"/>
      </bottom>
      <diagonal/>
    </border>
    <border>
      <left style="thin">
        <color indexed="64"/>
      </left>
      <right/>
      <top/>
      <bottom/>
      <diagonal/>
    </border>
  </borders>
  <cellStyleXfs count="37">
    <xf numFmtId="0" fontId="0" fillId="0" borderId="0"/>
    <xf numFmtId="43" fontId="2" fillId="0" borderId="0" applyFont="0" applyFill="0" applyBorder="0" applyAlignment="0" applyProtection="0"/>
    <xf numFmtId="0" fontId="12" fillId="0" borderId="0" applyNumberFormat="0" applyFill="0" applyBorder="0" applyAlignment="0" applyProtection="0">
      <alignment vertical="top"/>
      <protection locked="0"/>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2" fillId="0" borderId="0" applyFont="0" applyFill="0" applyBorder="0" applyAlignment="0" applyProtection="0"/>
    <xf numFmtId="0" fontId="6" fillId="0" borderId="0"/>
    <xf numFmtId="0" fontId="37" fillId="0" borderId="0"/>
    <xf numFmtId="0" fontId="1" fillId="0" borderId="0"/>
    <xf numFmtId="0" fontId="37" fillId="0" borderId="0"/>
  </cellStyleXfs>
  <cellXfs count="606">
    <xf numFmtId="0" fontId="0" fillId="0" borderId="0" xfId="0"/>
    <xf numFmtId="0" fontId="7" fillId="2" borderId="1" xfId="0" applyFont="1" applyFill="1" applyBorder="1" applyAlignment="1">
      <alignment horizontal="center"/>
    </xf>
    <xf numFmtId="0" fontId="9" fillId="0" borderId="1" xfId="7" applyFont="1" applyFill="1" applyBorder="1" applyAlignment="1">
      <alignment horizontal="center" wrapText="1"/>
    </xf>
    <xf numFmtId="165" fontId="8" fillId="0" borderId="1" xfId="32" applyNumberFormat="1" applyFont="1" applyBorder="1" applyAlignment="1">
      <alignment horizontal="center"/>
    </xf>
    <xf numFmtId="0" fontId="10" fillId="0" borderId="0" xfId="0" applyFont="1"/>
    <xf numFmtId="0" fontId="7" fillId="2" borderId="1" xfId="0" applyFont="1" applyFill="1" applyBorder="1" applyAlignment="1">
      <alignment horizontal="center" wrapText="1"/>
    </xf>
    <xf numFmtId="0" fontId="9" fillId="0" borderId="2" xfId="7" applyFont="1" applyFill="1" applyBorder="1" applyAlignment="1">
      <alignment horizontal="center" wrapText="1"/>
    </xf>
    <xf numFmtId="0" fontId="7" fillId="2" borderId="3" xfId="0" applyFont="1" applyFill="1" applyBorder="1" applyAlignment="1">
      <alignment horizontal="center" wrapText="1"/>
    </xf>
    <xf numFmtId="0" fontId="7" fillId="2" borderId="4" xfId="0" applyFont="1" applyFill="1" applyBorder="1" applyAlignment="1">
      <alignment horizontal="center" wrapText="1"/>
    </xf>
    <xf numFmtId="0" fontId="7" fillId="2" borderId="5" xfId="0" applyFont="1" applyFill="1" applyBorder="1" applyAlignment="1">
      <alignment horizontal="center" wrapText="1"/>
    </xf>
    <xf numFmtId="0" fontId="0" fillId="0" borderId="0" xfId="0" applyFill="1"/>
    <xf numFmtId="0" fontId="15" fillId="0" borderId="0" xfId="0" applyFont="1"/>
    <xf numFmtId="0" fontId="16" fillId="0" borderId="0" xfId="0" applyFont="1"/>
    <xf numFmtId="0" fontId="17" fillId="0" borderId="0" xfId="0" applyFont="1"/>
    <xf numFmtId="0" fontId="18" fillId="0" borderId="0" xfId="0" applyFont="1"/>
    <xf numFmtId="0" fontId="19" fillId="0" borderId="0" xfId="0" applyFont="1"/>
    <xf numFmtId="0" fontId="20" fillId="0" borderId="0" xfId="0" applyFont="1" applyAlignment="1"/>
    <xf numFmtId="0" fontId="21" fillId="0" borderId="0" xfId="0" applyFont="1" applyAlignment="1">
      <alignment horizontal="left" indent="8"/>
    </xf>
    <xf numFmtId="0" fontId="10" fillId="0" borderId="0" xfId="0" applyFont="1" applyAlignment="1">
      <alignment wrapText="1"/>
    </xf>
    <xf numFmtId="0" fontId="22" fillId="0" borderId="0" xfId="0" applyFont="1"/>
    <xf numFmtId="0" fontId="14" fillId="0" borderId="1" xfId="7" applyFont="1" applyFill="1" applyBorder="1" applyAlignment="1">
      <alignment horizontal="center" wrapText="1"/>
    </xf>
    <xf numFmtId="0" fontId="0" fillId="0" borderId="1" xfId="0" applyBorder="1"/>
    <xf numFmtId="0" fontId="0" fillId="0" borderId="1" xfId="0" applyBorder="1" applyAlignment="1">
      <alignment horizontal="right"/>
    </xf>
    <xf numFmtId="164" fontId="0" fillId="0" borderId="1" xfId="1" applyNumberFormat="1" applyFont="1" applyBorder="1" applyAlignment="1">
      <alignment horizontal="right"/>
    </xf>
    <xf numFmtId="164" fontId="0" fillId="0" borderId="1" xfId="1" applyNumberFormat="1" applyFont="1" applyBorder="1"/>
    <xf numFmtId="165" fontId="0" fillId="0" borderId="1" xfId="32" applyNumberFormat="1" applyFont="1" applyBorder="1"/>
    <xf numFmtId="0" fontId="3" fillId="3" borderId="1" xfId="0" applyFont="1" applyFill="1" applyBorder="1" applyAlignment="1">
      <alignment horizontal="right"/>
    </xf>
    <xf numFmtId="164" fontId="0" fillId="3" borderId="1" xfId="1" applyNumberFormat="1" applyFont="1" applyFill="1" applyBorder="1"/>
    <xf numFmtId="165" fontId="0" fillId="3" borderId="1" xfId="32" applyNumberFormat="1" applyFont="1" applyFill="1" applyBorder="1"/>
    <xf numFmtId="164" fontId="0" fillId="0" borderId="1" xfId="1" applyNumberFormat="1" applyFont="1" applyFill="1" applyBorder="1"/>
    <xf numFmtId="164" fontId="3" fillId="4" borderId="1" xfId="1" applyNumberFormat="1" applyFont="1" applyFill="1" applyBorder="1"/>
    <xf numFmtId="165" fontId="3" fillId="4" borderId="1" xfId="32" applyNumberFormat="1" applyFont="1" applyFill="1" applyBorder="1"/>
    <xf numFmtId="0" fontId="3" fillId="4" borderId="1" xfId="0" applyFont="1" applyFill="1" applyBorder="1" applyAlignment="1">
      <alignment horizontal="right"/>
    </xf>
    <xf numFmtId="0" fontId="0" fillId="0" borderId="1" xfId="0" applyBorder="1" applyAlignment="1">
      <alignment horizontal="left"/>
    </xf>
    <xf numFmtId="3" fontId="9" fillId="0" borderId="1" xfId="20" applyNumberFormat="1" applyFont="1" applyFill="1" applyBorder="1" applyAlignment="1">
      <alignment horizontal="center" wrapText="1"/>
    </xf>
    <xf numFmtId="3" fontId="9" fillId="0" borderId="1" xfId="15" applyNumberFormat="1" applyFont="1" applyFill="1" applyBorder="1" applyAlignment="1">
      <alignment horizontal="center" wrapText="1"/>
    </xf>
    <xf numFmtId="164" fontId="9" fillId="0" borderId="1" xfId="1" applyNumberFormat="1" applyFont="1" applyFill="1" applyBorder="1" applyAlignment="1">
      <alignment horizontal="center" wrapText="1"/>
    </xf>
    <xf numFmtId="164" fontId="8" fillId="0" borderId="1" xfId="1" applyNumberFormat="1" applyFont="1" applyBorder="1" applyAlignment="1">
      <alignment horizontal="center"/>
    </xf>
    <xf numFmtId="164" fontId="7" fillId="2" borderId="1" xfId="1" applyNumberFormat="1" applyFont="1" applyFill="1" applyBorder="1" applyAlignment="1">
      <alignment horizontal="center" wrapText="1"/>
    </xf>
    <xf numFmtId="165" fontId="7" fillId="2" borderId="1" xfId="32" applyNumberFormat="1" applyFont="1" applyFill="1" applyBorder="1" applyAlignment="1">
      <alignment horizontal="center" wrapText="1"/>
    </xf>
    <xf numFmtId="3" fontId="7" fillId="2" borderId="1" xfId="1" applyNumberFormat="1" applyFont="1" applyFill="1" applyBorder="1" applyAlignment="1">
      <alignment horizontal="center" wrapText="1"/>
    </xf>
    <xf numFmtId="0" fontId="6" fillId="2" borderId="6" xfId="30" applyFont="1" applyFill="1" applyBorder="1" applyAlignment="1">
      <alignment horizontal="center"/>
    </xf>
    <xf numFmtId="0" fontId="6" fillId="0" borderId="7" xfId="30" applyFont="1" applyFill="1" applyBorder="1" applyAlignment="1">
      <alignment horizontal="left" wrapText="1"/>
    </xf>
    <xf numFmtId="0" fontId="6" fillId="0" borderId="7" xfId="30" applyFont="1" applyFill="1" applyBorder="1" applyAlignment="1">
      <alignment horizontal="right" wrapText="1"/>
    </xf>
    <xf numFmtId="0" fontId="6" fillId="0" borderId="0" xfId="30" applyFont="1" applyFill="1" applyBorder="1" applyAlignment="1">
      <alignment horizontal="left" wrapText="1"/>
    </xf>
    <xf numFmtId="0" fontId="7" fillId="2" borderId="1" xfId="0" applyFont="1" applyFill="1" applyBorder="1" applyAlignment="1">
      <alignment horizontal="center" vertical="top" wrapText="1"/>
    </xf>
    <xf numFmtId="3" fontId="9" fillId="0" borderId="1" xfId="20" applyNumberFormat="1" applyFont="1" applyFill="1" applyBorder="1" applyAlignment="1">
      <alignment horizontal="right" wrapText="1"/>
    </xf>
    <xf numFmtId="3" fontId="9" fillId="0" borderId="1" xfId="18" applyNumberFormat="1" applyFont="1" applyFill="1" applyBorder="1" applyAlignment="1">
      <alignment horizontal="right" wrapText="1"/>
    </xf>
    <xf numFmtId="165" fontId="8" fillId="0" borderId="1" xfId="32" applyNumberFormat="1" applyFont="1" applyBorder="1" applyAlignment="1">
      <alignment horizontal="right" wrapText="1"/>
    </xf>
    <xf numFmtId="0" fontId="9" fillId="0" borderId="1" xfId="20" applyFont="1" applyFill="1" applyBorder="1" applyAlignment="1">
      <alignment horizontal="right" wrapText="1"/>
    </xf>
    <xf numFmtId="164" fontId="9" fillId="0" borderId="1" xfId="1" applyNumberFormat="1" applyFont="1" applyFill="1" applyBorder="1" applyAlignment="1">
      <alignment horizontal="right" wrapText="1"/>
    </xf>
    <xf numFmtId="164" fontId="8" fillId="0" borderId="1" xfId="1" applyNumberFormat="1" applyFont="1" applyBorder="1" applyAlignment="1">
      <alignment horizontal="right" wrapText="1"/>
    </xf>
    <xf numFmtId="164" fontId="7" fillId="2" borderId="1" xfId="1" applyNumberFormat="1" applyFont="1" applyFill="1" applyBorder="1" applyAlignment="1">
      <alignment horizontal="right" wrapText="1"/>
    </xf>
    <xf numFmtId="165" fontId="7" fillId="2" borderId="1" xfId="32" applyNumberFormat="1" applyFont="1" applyFill="1" applyBorder="1" applyAlignment="1">
      <alignment horizontal="right" wrapText="1"/>
    </xf>
    <xf numFmtId="3" fontId="7" fillId="2" borderId="1" xfId="1" applyNumberFormat="1" applyFont="1" applyFill="1" applyBorder="1" applyAlignment="1">
      <alignment horizontal="right" wrapText="1"/>
    </xf>
    <xf numFmtId="165" fontId="8" fillId="0" borderId="8" xfId="32" applyNumberFormat="1" applyFont="1" applyBorder="1" applyAlignment="1">
      <alignment horizontal="center"/>
    </xf>
    <xf numFmtId="3" fontId="9" fillId="0" borderId="9" xfId="20" applyNumberFormat="1" applyFont="1" applyFill="1" applyBorder="1" applyAlignment="1">
      <alignment horizontal="center" wrapText="1"/>
    </xf>
    <xf numFmtId="3" fontId="9" fillId="0" borderId="9" xfId="15" applyNumberFormat="1" applyFont="1" applyFill="1" applyBorder="1" applyAlignment="1">
      <alignment horizontal="center" wrapText="1"/>
    </xf>
    <xf numFmtId="165" fontId="8" fillId="0" borderId="9" xfId="32" applyNumberFormat="1" applyFont="1" applyBorder="1" applyAlignment="1">
      <alignment horizontal="center"/>
    </xf>
    <xf numFmtId="164" fontId="9" fillId="0" borderId="9" xfId="1" applyNumberFormat="1" applyFont="1" applyFill="1" applyBorder="1" applyAlignment="1">
      <alignment horizontal="center" wrapText="1"/>
    </xf>
    <xf numFmtId="164" fontId="8" fillId="0" borderId="9" xfId="1" applyNumberFormat="1" applyFont="1" applyBorder="1" applyAlignment="1">
      <alignment horizontal="center"/>
    </xf>
    <xf numFmtId="165" fontId="8" fillId="0" borderId="10" xfId="32" applyNumberFormat="1" applyFont="1" applyBorder="1" applyAlignment="1">
      <alignment horizontal="center"/>
    </xf>
    <xf numFmtId="0" fontId="9" fillId="0" borderId="11" xfId="7" applyFont="1" applyFill="1" applyBorder="1" applyAlignment="1">
      <alignment horizontal="center" wrapText="1"/>
    </xf>
    <xf numFmtId="3" fontId="9" fillId="0" borderId="12" xfId="20" applyNumberFormat="1" applyFont="1" applyFill="1" applyBorder="1" applyAlignment="1">
      <alignment horizontal="center" wrapText="1"/>
    </xf>
    <xf numFmtId="3" fontId="9" fillId="0" borderId="13" xfId="15" applyNumberFormat="1" applyFont="1" applyFill="1" applyBorder="1" applyAlignment="1">
      <alignment horizontal="center" wrapText="1"/>
    </xf>
    <xf numFmtId="165" fontId="8" fillId="0" borderId="13" xfId="32" applyNumberFormat="1" applyFont="1" applyBorder="1" applyAlignment="1">
      <alignment horizontal="center"/>
    </xf>
    <xf numFmtId="3" fontId="9" fillId="0" borderId="13" xfId="20" applyNumberFormat="1" applyFont="1" applyFill="1" applyBorder="1" applyAlignment="1">
      <alignment horizontal="center" wrapText="1"/>
    </xf>
    <xf numFmtId="165" fontId="8" fillId="0" borderId="14" xfId="32" applyNumberFormat="1" applyFont="1" applyBorder="1" applyAlignment="1">
      <alignment horizontal="center"/>
    </xf>
    <xf numFmtId="3" fontId="9" fillId="0" borderId="15" xfId="20" applyNumberFormat="1" applyFont="1" applyFill="1" applyBorder="1" applyAlignment="1">
      <alignment horizontal="center" wrapText="1"/>
    </xf>
    <xf numFmtId="3" fontId="9" fillId="0" borderId="16" xfId="15" applyNumberFormat="1" applyFont="1" applyFill="1" applyBorder="1" applyAlignment="1">
      <alignment horizontal="center" wrapText="1"/>
    </xf>
    <xf numFmtId="165" fontId="8" fillId="0" borderId="16" xfId="32" applyNumberFormat="1" applyFont="1" applyBorder="1" applyAlignment="1">
      <alignment horizontal="center"/>
    </xf>
    <xf numFmtId="3" fontId="9" fillId="0" borderId="16" xfId="20" applyNumberFormat="1" applyFont="1" applyFill="1" applyBorder="1" applyAlignment="1">
      <alignment horizontal="center" wrapText="1"/>
    </xf>
    <xf numFmtId="165" fontId="8" fillId="0" borderId="17" xfId="32" applyNumberFormat="1" applyFont="1" applyBorder="1" applyAlignment="1">
      <alignment horizontal="center"/>
    </xf>
    <xf numFmtId="0" fontId="7" fillId="2" borderId="18" xfId="0" applyFont="1" applyFill="1" applyBorder="1" applyAlignment="1">
      <alignment horizontal="center"/>
    </xf>
    <xf numFmtId="164" fontId="7" fillId="2" borderId="19" xfId="1" applyNumberFormat="1" applyFont="1" applyFill="1" applyBorder="1" applyAlignment="1">
      <alignment horizontal="center" wrapText="1"/>
    </xf>
    <xf numFmtId="164" fontId="7" fillId="2" borderId="20" xfId="1" applyNumberFormat="1" applyFont="1" applyFill="1" applyBorder="1" applyAlignment="1">
      <alignment horizontal="center" wrapText="1"/>
    </xf>
    <xf numFmtId="165" fontId="7" fillId="2" borderId="20" xfId="32" applyNumberFormat="1" applyFont="1" applyFill="1" applyBorder="1" applyAlignment="1">
      <alignment horizontal="center" wrapText="1"/>
    </xf>
    <xf numFmtId="3" fontId="7" fillId="2" borderId="20" xfId="1" applyNumberFormat="1" applyFont="1" applyFill="1" applyBorder="1" applyAlignment="1">
      <alignment horizontal="center" wrapText="1"/>
    </xf>
    <xf numFmtId="165" fontId="7" fillId="2" borderId="21" xfId="32" applyNumberFormat="1" applyFont="1" applyFill="1" applyBorder="1" applyAlignment="1">
      <alignment horizontal="center" wrapText="1"/>
    </xf>
    <xf numFmtId="0" fontId="9" fillId="0" borderId="22" xfId="7" applyFont="1" applyFill="1" applyBorder="1" applyAlignment="1">
      <alignment horizontal="center" wrapText="1"/>
    </xf>
    <xf numFmtId="0" fontId="9" fillId="0" borderId="23" xfId="7" applyFont="1" applyFill="1" applyBorder="1" applyAlignment="1">
      <alignment horizontal="center" wrapText="1"/>
    </xf>
    <xf numFmtId="0" fontId="4" fillId="0" borderId="0" xfId="24" applyFont="1" applyFill="1"/>
    <xf numFmtId="0" fontId="4" fillId="0" borderId="0" xfId="0" applyFont="1" applyFill="1"/>
    <xf numFmtId="0" fontId="10" fillId="0" borderId="0" xfId="0" applyFont="1" applyFill="1"/>
    <xf numFmtId="165" fontId="5" fillId="0" borderId="8" xfId="32" applyNumberFormat="1" applyFont="1" applyFill="1" applyBorder="1" applyAlignment="1">
      <alignment horizontal="center"/>
    </xf>
    <xf numFmtId="0" fontId="3" fillId="0" borderId="24" xfId="0" applyFont="1" applyFill="1" applyBorder="1" applyAlignment="1">
      <alignment horizontal="center"/>
    </xf>
    <xf numFmtId="0" fontId="6" fillId="0" borderId="0" xfId="7" applyFont="1" applyFill="1" applyBorder="1" applyAlignment="1">
      <alignment horizontal="right" wrapText="1"/>
    </xf>
    <xf numFmtId="0" fontId="23" fillId="0" borderId="0" xfId="0" applyFont="1" applyFill="1"/>
    <xf numFmtId="0" fontId="5" fillId="0" borderId="0" xfId="0" applyFont="1" applyFill="1"/>
    <xf numFmtId="0" fontId="14" fillId="0" borderId="25" xfId="7" applyFont="1" applyFill="1" applyBorder="1" applyAlignment="1">
      <alignment horizontal="center" wrapText="1"/>
    </xf>
    <xf numFmtId="0" fontId="22" fillId="0" borderId="0" xfId="0" applyFont="1" applyFill="1"/>
    <xf numFmtId="0" fontId="14" fillId="0" borderId="26" xfId="7" applyFont="1" applyFill="1" applyBorder="1" applyAlignment="1">
      <alignment horizontal="center" wrapText="1"/>
    </xf>
    <xf numFmtId="165" fontId="5" fillId="0" borderId="14" xfId="32" applyNumberFormat="1" applyFont="1" applyFill="1" applyBorder="1" applyAlignment="1">
      <alignment horizontal="center"/>
    </xf>
    <xf numFmtId="3" fontId="5" fillId="0" borderId="1" xfId="1" applyNumberFormat="1" applyFont="1" applyFill="1" applyBorder="1" applyAlignment="1">
      <alignment horizontal="center"/>
    </xf>
    <xf numFmtId="165" fontId="5" fillId="0" borderId="17" xfId="32" applyNumberFormat="1" applyFont="1" applyFill="1" applyBorder="1" applyAlignment="1">
      <alignment horizontal="center"/>
    </xf>
    <xf numFmtId="165" fontId="3" fillId="0" borderId="21" xfId="32" applyNumberFormat="1" applyFont="1" applyFill="1" applyBorder="1" applyAlignment="1">
      <alignment horizontal="center"/>
    </xf>
    <xf numFmtId="3" fontId="0" fillId="0" borderId="0" xfId="0" applyNumberFormat="1" applyFill="1"/>
    <xf numFmtId="0" fontId="6" fillId="5" borderId="25" xfId="30" applyFont="1" applyFill="1" applyBorder="1" applyAlignment="1">
      <alignment horizontal="center" wrapText="1"/>
    </xf>
    <xf numFmtId="0" fontId="6" fillId="0" borderId="1" xfId="30" applyFont="1" applyFill="1" applyBorder="1" applyAlignment="1">
      <alignment horizontal="center" wrapText="1"/>
    </xf>
    <xf numFmtId="0" fontId="6" fillId="5" borderId="27" xfId="30" applyFont="1" applyFill="1" applyBorder="1" applyAlignment="1">
      <alignment horizontal="center" wrapText="1"/>
    </xf>
    <xf numFmtId="0" fontId="6" fillId="0" borderId="4" xfId="30" applyFont="1" applyFill="1" applyBorder="1" applyAlignment="1">
      <alignment horizontal="center" wrapText="1"/>
    </xf>
    <xf numFmtId="0" fontId="0" fillId="2" borderId="18" xfId="0" applyFill="1" applyBorder="1" applyAlignment="1">
      <alignment horizontal="center"/>
    </xf>
    <xf numFmtId="0" fontId="0" fillId="2" borderId="28" xfId="0" applyFill="1" applyBorder="1" applyAlignment="1">
      <alignment horizontal="center"/>
    </xf>
    <xf numFmtId="0" fontId="0" fillId="2" borderId="20" xfId="0" applyFill="1" applyBorder="1" applyAlignment="1">
      <alignment horizontal="center"/>
    </xf>
    <xf numFmtId="0" fontId="0" fillId="2" borderId="21" xfId="0" applyFill="1" applyBorder="1" applyAlignment="1">
      <alignment horizontal="center"/>
    </xf>
    <xf numFmtId="0" fontId="24" fillId="6" borderId="18" xfId="30" applyFont="1" applyFill="1" applyBorder="1" applyAlignment="1">
      <alignment horizontal="center"/>
    </xf>
    <xf numFmtId="0" fontId="24" fillId="6" borderId="24" xfId="30" applyFont="1" applyFill="1" applyBorder="1" applyAlignment="1">
      <alignment horizontal="center"/>
    </xf>
    <xf numFmtId="0" fontId="6" fillId="0" borderId="2" xfId="30" applyFont="1" applyFill="1" applyBorder="1" applyAlignment="1">
      <alignment horizontal="center" wrapText="1"/>
    </xf>
    <xf numFmtId="0" fontId="0" fillId="2" borderId="24" xfId="0" applyFill="1" applyBorder="1" applyAlignment="1">
      <alignment horizontal="center"/>
    </xf>
    <xf numFmtId="0" fontId="24" fillId="6" borderId="29" xfId="30" applyFont="1" applyFill="1" applyBorder="1" applyAlignment="1">
      <alignment horizontal="center"/>
    </xf>
    <xf numFmtId="0" fontId="24" fillId="6" borderId="30" xfId="30" applyFont="1" applyFill="1" applyBorder="1" applyAlignment="1">
      <alignment horizontal="center"/>
    </xf>
    <xf numFmtId="0" fontId="24" fillId="6" borderId="31" xfId="30" applyFont="1" applyFill="1" applyBorder="1" applyAlignment="1">
      <alignment horizontal="center"/>
    </xf>
    <xf numFmtId="0" fontId="6" fillId="0" borderId="15" xfId="30" applyFont="1" applyFill="1" applyBorder="1" applyAlignment="1">
      <alignment horizontal="center" wrapText="1"/>
    </xf>
    <xf numFmtId="0" fontId="6" fillId="0" borderId="3" xfId="30" applyFont="1" applyFill="1" applyBorder="1" applyAlignment="1">
      <alignment horizontal="center" wrapText="1"/>
    </xf>
    <xf numFmtId="0" fontId="0" fillId="0" borderId="8" xfId="0" applyBorder="1" applyAlignment="1">
      <alignment horizontal="center"/>
    </xf>
    <xf numFmtId="0" fontId="0" fillId="0" borderId="5" xfId="0" applyBorder="1" applyAlignment="1">
      <alignment horizontal="center"/>
    </xf>
    <xf numFmtId="0" fontId="0" fillId="0" borderId="1" xfId="0" applyBorder="1" applyAlignment="1">
      <alignment horizontal="center"/>
    </xf>
    <xf numFmtId="0" fontId="6" fillId="0" borderId="8" xfId="30" applyFont="1" applyFill="1" applyBorder="1" applyAlignment="1">
      <alignment horizontal="center" wrapText="1"/>
    </xf>
    <xf numFmtId="0" fontId="6" fillId="0" borderId="16" xfId="30" applyFont="1" applyFill="1" applyBorder="1" applyAlignment="1">
      <alignment horizontal="center" wrapText="1"/>
    </xf>
    <xf numFmtId="0" fontId="6" fillId="0" borderId="17" xfId="30" applyFont="1" applyFill="1" applyBorder="1" applyAlignment="1">
      <alignment horizontal="center" wrapText="1"/>
    </xf>
    <xf numFmtId="0" fontId="6" fillId="0" borderId="32" xfId="30" applyFont="1" applyFill="1" applyBorder="1" applyAlignment="1">
      <alignment horizontal="center" wrapText="1"/>
    </xf>
    <xf numFmtId="0" fontId="6" fillId="0" borderId="12" xfId="30" applyFont="1" applyFill="1" applyBorder="1" applyAlignment="1">
      <alignment horizontal="center" wrapText="1"/>
    </xf>
    <xf numFmtId="0" fontId="6" fillId="0" borderId="13" xfId="30" applyFont="1" applyFill="1" applyBorder="1" applyAlignment="1">
      <alignment horizontal="center" wrapText="1"/>
    </xf>
    <xf numFmtId="0" fontId="6" fillId="0" borderId="14" xfId="30" applyFont="1" applyFill="1" applyBorder="1" applyAlignment="1">
      <alignment horizontal="center" wrapText="1"/>
    </xf>
    <xf numFmtId="0" fontId="6" fillId="6" borderId="18" xfId="30" applyFont="1" applyFill="1" applyBorder="1" applyAlignment="1">
      <alignment horizontal="center"/>
    </xf>
    <xf numFmtId="0" fontId="6" fillId="6" borderId="33" xfId="30" applyFont="1" applyFill="1" applyBorder="1" applyAlignment="1">
      <alignment horizontal="center"/>
    </xf>
    <xf numFmtId="0" fontId="6" fillId="6" borderId="30" xfId="30" applyFont="1" applyFill="1" applyBorder="1" applyAlignment="1">
      <alignment horizontal="center"/>
    </xf>
    <xf numFmtId="0" fontId="6" fillId="6" borderId="31" xfId="30" applyFont="1" applyFill="1" applyBorder="1" applyAlignment="1">
      <alignment horizontal="center"/>
    </xf>
    <xf numFmtId="0" fontId="6" fillId="5" borderId="34" xfId="30" applyFont="1" applyFill="1" applyBorder="1" applyAlignment="1">
      <alignment horizontal="center" wrapText="1"/>
    </xf>
    <xf numFmtId="0" fontId="6" fillId="5" borderId="2" xfId="30" applyFont="1" applyFill="1" applyBorder="1" applyAlignment="1">
      <alignment horizontal="center" wrapText="1"/>
    </xf>
    <xf numFmtId="0" fontId="6" fillId="5" borderId="35" xfId="30" applyFont="1" applyFill="1" applyBorder="1" applyAlignment="1">
      <alignment horizontal="center" wrapText="1"/>
    </xf>
    <xf numFmtId="0" fontId="6" fillId="0" borderId="5" xfId="30" applyFont="1" applyFill="1" applyBorder="1" applyAlignment="1">
      <alignment horizontal="center" wrapText="1"/>
    </xf>
    <xf numFmtId="0" fontId="0" fillId="2" borderId="19" xfId="0" applyFill="1" applyBorder="1" applyAlignment="1">
      <alignment horizontal="center"/>
    </xf>
    <xf numFmtId="0" fontId="3" fillId="2" borderId="18" xfId="0" applyFont="1" applyFill="1" applyBorder="1" applyAlignment="1">
      <alignment horizontal="center"/>
    </xf>
    <xf numFmtId="0" fontId="3" fillId="2" borderId="28" xfId="0" applyFont="1" applyFill="1" applyBorder="1" applyAlignment="1">
      <alignment horizontal="center"/>
    </xf>
    <xf numFmtId="0" fontId="3" fillId="2" borderId="20" xfId="0" applyFont="1" applyFill="1" applyBorder="1" applyAlignment="1">
      <alignment horizontal="center"/>
    </xf>
    <xf numFmtId="0" fontId="3" fillId="2" borderId="21" xfId="0" applyFont="1" applyFill="1" applyBorder="1" applyAlignment="1">
      <alignment horizontal="center"/>
    </xf>
    <xf numFmtId="0" fontId="0" fillId="0" borderId="15"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36" xfId="0" applyBorder="1" applyAlignment="1">
      <alignment horizontal="center"/>
    </xf>
    <xf numFmtId="0" fontId="0" fillId="0" borderId="37" xfId="0" applyBorder="1" applyAlignment="1">
      <alignment horizontal="center"/>
    </xf>
    <xf numFmtId="0" fontId="0" fillId="0" borderId="38" xfId="0" applyBorder="1" applyAlignment="1">
      <alignment horizontal="center"/>
    </xf>
    <xf numFmtId="0" fontId="24" fillId="6" borderId="19" xfId="30" applyFont="1" applyFill="1" applyBorder="1" applyAlignment="1">
      <alignment horizontal="center"/>
    </xf>
    <xf numFmtId="0" fontId="24" fillId="6" borderId="20" xfId="30" applyFont="1" applyFill="1" applyBorder="1" applyAlignment="1">
      <alignment horizontal="center"/>
    </xf>
    <xf numFmtId="0" fontId="3" fillId="6" borderId="21" xfId="0" applyFont="1" applyFill="1" applyBorder="1" applyAlignment="1">
      <alignment horizontal="center"/>
    </xf>
    <xf numFmtId="0" fontId="0" fillId="0" borderId="11" xfId="0" applyFill="1" applyBorder="1" applyAlignment="1">
      <alignment horizontal="center"/>
    </xf>
    <xf numFmtId="0" fontId="6" fillId="0" borderId="1" xfId="28" applyFont="1" applyFill="1" applyBorder="1" applyAlignment="1">
      <alignment horizontal="center"/>
    </xf>
    <xf numFmtId="0" fontId="6" fillId="0" borderId="1" xfId="28" applyFont="1" applyFill="1" applyBorder="1" applyAlignment="1">
      <alignment horizontal="right" wrapText="1"/>
    </xf>
    <xf numFmtId="3" fontId="9" fillId="0" borderId="32" xfId="20" applyNumberFormat="1" applyFont="1" applyFill="1" applyBorder="1" applyAlignment="1">
      <alignment horizontal="center" wrapText="1"/>
    </xf>
    <xf numFmtId="3" fontId="9" fillId="0" borderId="13" xfId="1" applyNumberFormat="1" applyFont="1" applyFill="1" applyBorder="1" applyAlignment="1">
      <alignment horizontal="center" wrapText="1"/>
    </xf>
    <xf numFmtId="3" fontId="8" fillId="0" borderId="13" xfId="1" applyNumberFormat="1" applyFont="1" applyBorder="1" applyAlignment="1">
      <alignment horizontal="center"/>
    </xf>
    <xf numFmtId="3" fontId="9" fillId="0" borderId="1" xfId="1" applyNumberFormat="1" applyFont="1" applyFill="1" applyBorder="1" applyAlignment="1">
      <alignment horizontal="center" wrapText="1"/>
    </xf>
    <xf numFmtId="3" fontId="8" fillId="0" borderId="1" xfId="1" applyNumberFormat="1" applyFont="1" applyBorder="1" applyAlignment="1">
      <alignment horizontal="center"/>
    </xf>
    <xf numFmtId="3" fontId="9" fillId="0" borderId="16" xfId="1" applyNumberFormat="1" applyFont="1" applyFill="1" applyBorder="1" applyAlignment="1">
      <alignment horizontal="center" wrapText="1"/>
    </xf>
    <xf numFmtId="3" fontId="8" fillId="0" borderId="16" xfId="1" applyNumberFormat="1" applyFont="1" applyBorder="1" applyAlignment="1">
      <alignment horizontal="center"/>
    </xf>
    <xf numFmtId="0" fontId="10" fillId="0" borderId="0" xfId="0" applyFont="1" applyFill="1" applyAlignment="1">
      <alignment wrapText="1"/>
    </xf>
    <xf numFmtId="0" fontId="8" fillId="0" borderId="0" xfId="0" applyFont="1" applyFill="1" applyAlignment="1">
      <alignment horizontal="left" wrapText="1"/>
    </xf>
    <xf numFmtId="0" fontId="3" fillId="0" borderId="3" xfId="0" applyFont="1" applyFill="1" applyBorder="1" applyAlignment="1">
      <alignment horizontal="center" wrapText="1"/>
    </xf>
    <xf numFmtId="0" fontId="3" fillId="0" borderId="4" xfId="0" applyFont="1" applyFill="1" applyBorder="1" applyAlignment="1">
      <alignment horizontal="center" wrapText="1"/>
    </xf>
    <xf numFmtId="0" fontId="3" fillId="0" borderId="5" xfId="0" applyFont="1" applyFill="1" applyBorder="1" applyAlignment="1">
      <alignment horizontal="center" wrapText="1"/>
    </xf>
    <xf numFmtId="0" fontId="7" fillId="0" borderId="0" xfId="0" applyFont="1" applyFill="1" applyBorder="1" applyAlignment="1">
      <alignment horizontal="center"/>
    </xf>
    <xf numFmtId="0" fontId="7" fillId="0" borderId="1" xfId="0" applyFont="1" applyFill="1" applyBorder="1" applyAlignment="1">
      <alignment horizontal="center" wrapText="1"/>
    </xf>
    <xf numFmtId="3" fontId="9" fillId="0" borderId="1" xfId="19" applyNumberFormat="1" applyFont="1" applyFill="1" applyBorder="1" applyAlignment="1">
      <alignment horizontal="right" wrapText="1"/>
    </xf>
    <xf numFmtId="3" fontId="9" fillId="0" borderId="1" xfId="15" applyNumberFormat="1" applyFont="1" applyFill="1" applyBorder="1" applyAlignment="1">
      <alignment horizontal="right" wrapText="1"/>
    </xf>
    <xf numFmtId="165" fontId="8" fillId="0" borderId="1" xfId="32" applyNumberFormat="1" applyFont="1" applyFill="1" applyBorder="1" applyAlignment="1">
      <alignment horizontal="right"/>
    </xf>
    <xf numFmtId="164" fontId="8" fillId="0" borderId="1" xfId="1" applyNumberFormat="1" applyFont="1" applyFill="1" applyBorder="1" applyAlignment="1">
      <alignment horizontal="right"/>
    </xf>
    <xf numFmtId="0" fontId="7" fillId="0" borderId="1" xfId="0" applyFont="1" applyFill="1" applyBorder="1" applyAlignment="1">
      <alignment horizontal="center"/>
    </xf>
    <xf numFmtId="3" fontId="7" fillId="0" borderId="1" xfId="1" applyNumberFormat="1" applyFont="1" applyFill="1" applyBorder="1" applyAlignment="1">
      <alignment wrapText="1"/>
    </xf>
    <xf numFmtId="164" fontId="7" fillId="0" borderId="1" xfId="1" applyNumberFormat="1" applyFont="1" applyFill="1" applyBorder="1" applyAlignment="1">
      <alignment wrapText="1"/>
    </xf>
    <xf numFmtId="165" fontId="7" fillId="0" borderId="1" xfId="32" applyNumberFormat="1" applyFont="1" applyFill="1" applyBorder="1" applyAlignment="1">
      <alignment wrapText="1"/>
    </xf>
    <xf numFmtId="0" fontId="7" fillId="0" borderId="3" xfId="0" applyFont="1" applyFill="1" applyBorder="1" applyAlignment="1">
      <alignment horizontal="center" wrapText="1"/>
    </xf>
    <xf numFmtId="0" fontId="7" fillId="0" borderId="4" xfId="0" applyFont="1" applyFill="1" applyBorder="1" applyAlignment="1">
      <alignment horizontal="center" wrapText="1"/>
    </xf>
    <xf numFmtId="0" fontId="9" fillId="0" borderId="12" xfId="19" applyFont="1" applyFill="1" applyBorder="1" applyAlignment="1">
      <alignment horizontal="center" wrapText="1"/>
    </xf>
    <xf numFmtId="0" fontId="9" fillId="0" borderId="13" xfId="15" applyFont="1" applyFill="1" applyBorder="1" applyAlignment="1">
      <alignment horizontal="center" wrapText="1"/>
    </xf>
    <xf numFmtId="165" fontId="8" fillId="0" borderId="13" xfId="32" applyNumberFormat="1" applyFont="1" applyFill="1" applyBorder="1" applyAlignment="1">
      <alignment horizontal="center"/>
    </xf>
    <xf numFmtId="0" fontId="9" fillId="0" borderId="13" xfId="19" applyFont="1" applyFill="1" applyBorder="1" applyAlignment="1">
      <alignment horizontal="center" wrapText="1"/>
    </xf>
    <xf numFmtId="3" fontId="9" fillId="0" borderId="13" xfId="19" applyNumberFormat="1" applyFont="1" applyFill="1" applyBorder="1" applyAlignment="1">
      <alignment horizontal="center" wrapText="1"/>
    </xf>
    <xf numFmtId="164" fontId="9" fillId="0" borderId="13" xfId="1" applyNumberFormat="1" applyFont="1" applyFill="1" applyBorder="1" applyAlignment="1">
      <alignment horizontal="center" wrapText="1"/>
    </xf>
    <xf numFmtId="164" fontId="8" fillId="0" borderId="13" xfId="1" applyNumberFormat="1" applyFont="1" applyFill="1" applyBorder="1" applyAlignment="1">
      <alignment horizontal="center"/>
    </xf>
    <xf numFmtId="165" fontId="8" fillId="0" borderId="14" xfId="32" applyNumberFormat="1" applyFont="1" applyFill="1" applyBorder="1" applyAlignment="1">
      <alignment horizontal="center"/>
    </xf>
    <xf numFmtId="0" fontId="9" fillId="0" borderId="15" xfId="19" applyFont="1" applyFill="1" applyBorder="1" applyAlignment="1">
      <alignment horizontal="center" wrapText="1"/>
    </xf>
    <xf numFmtId="0" fontId="9" fillId="0" borderId="1" xfId="15" applyFont="1" applyFill="1" applyBorder="1" applyAlignment="1">
      <alignment horizontal="center" wrapText="1"/>
    </xf>
    <xf numFmtId="165" fontId="8" fillId="0" borderId="1" xfId="32" applyNumberFormat="1" applyFont="1" applyFill="1" applyBorder="1" applyAlignment="1">
      <alignment horizontal="center"/>
    </xf>
    <xf numFmtId="0" fontId="9" fillId="0" borderId="1" xfId="19" applyFont="1" applyFill="1" applyBorder="1" applyAlignment="1">
      <alignment horizontal="center" wrapText="1"/>
    </xf>
    <xf numFmtId="3" fontId="9" fillId="0" borderId="1" xfId="19" applyNumberFormat="1" applyFont="1" applyFill="1" applyBorder="1" applyAlignment="1">
      <alignment horizontal="center" wrapText="1"/>
    </xf>
    <xf numFmtId="164" fontId="8" fillId="0" borderId="1" xfId="1" applyNumberFormat="1" applyFont="1" applyFill="1" applyBorder="1" applyAlignment="1">
      <alignment horizontal="center"/>
    </xf>
    <xf numFmtId="165" fontId="8" fillId="0" borderId="8" xfId="32" applyNumberFormat="1" applyFont="1" applyFill="1" applyBorder="1" applyAlignment="1">
      <alignment horizontal="center"/>
    </xf>
    <xf numFmtId="164" fontId="9" fillId="0" borderId="1" xfId="1" applyNumberFormat="1" applyFont="1" applyFill="1" applyBorder="1" applyAlignment="1">
      <alignment horizontal="left" wrapText="1"/>
    </xf>
    <xf numFmtId="0" fontId="9" fillId="0" borderId="32" xfId="19" applyFont="1" applyFill="1" applyBorder="1" applyAlignment="1">
      <alignment horizontal="center" wrapText="1"/>
    </xf>
    <xf numFmtId="0" fontId="9" fillId="0" borderId="16" xfId="15" applyFont="1" applyFill="1" applyBorder="1" applyAlignment="1">
      <alignment horizontal="center" wrapText="1"/>
    </xf>
    <xf numFmtId="165" fontId="8" fillId="0" borderId="16" xfId="32" applyNumberFormat="1" applyFont="1" applyFill="1" applyBorder="1" applyAlignment="1">
      <alignment horizontal="center"/>
    </xf>
    <xf numFmtId="0" fontId="9" fillId="0" borderId="16" xfId="19" applyFont="1" applyFill="1" applyBorder="1" applyAlignment="1">
      <alignment horizontal="center" wrapText="1"/>
    </xf>
    <xf numFmtId="3" fontId="9" fillId="0" borderId="16" xfId="19" applyNumberFormat="1" applyFont="1" applyFill="1" applyBorder="1" applyAlignment="1">
      <alignment horizontal="center" wrapText="1"/>
    </xf>
    <xf numFmtId="164" fontId="9" fillId="0" borderId="16" xfId="1" applyNumberFormat="1" applyFont="1" applyFill="1" applyBorder="1" applyAlignment="1">
      <alignment horizontal="center" wrapText="1"/>
    </xf>
    <xf numFmtId="164" fontId="8" fillId="0" borderId="16" xfId="1" applyNumberFormat="1" applyFont="1" applyFill="1" applyBorder="1" applyAlignment="1">
      <alignment horizontal="center"/>
    </xf>
    <xf numFmtId="165" fontId="8" fillId="0" borderId="17" xfId="32" applyNumberFormat="1" applyFont="1" applyFill="1" applyBorder="1" applyAlignment="1">
      <alignment horizontal="center"/>
    </xf>
    <xf numFmtId="0" fontId="9" fillId="0" borderId="9" xfId="7" applyFont="1" applyFill="1" applyBorder="1" applyAlignment="1">
      <alignment horizontal="center" wrapText="1"/>
    </xf>
    <xf numFmtId="3" fontId="9" fillId="0" borderId="9" xfId="19" applyNumberFormat="1" applyFont="1" applyFill="1" applyBorder="1" applyAlignment="1">
      <alignment horizontal="center" wrapText="1"/>
    </xf>
    <xf numFmtId="165" fontId="8" fillId="0" borderId="9" xfId="32" applyNumberFormat="1" applyFont="1" applyFill="1" applyBorder="1" applyAlignment="1">
      <alignment horizontal="center"/>
    </xf>
    <xf numFmtId="164" fontId="8" fillId="0" borderId="9" xfId="1" applyNumberFormat="1" applyFont="1" applyFill="1" applyBorder="1" applyAlignment="1">
      <alignment horizontal="center"/>
    </xf>
    <xf numFmtId="0" fontId="7" fillId="0" borderId="18" xfId="0" applyFont="1" applyFill="1" applyBorder="1" applyAlignment="1">
      <alignment horizontal="center"/>
    </xf>
    <xf numFmtId="3" fontId="7" fillId="0" borderId="19" xfId="1" applyNumberFormat="1" applyFont="1" applyFill="1" applyBorder="1" applyAlignment="1">
      <alignment horizontal="center" wrapText="1"/>
    </xf>
    <xf numFmtId="164" fontId="7" fillId="0" borderId="20" xfId="1" applyNumberFormat="1" applyFont="1" applyFill="1" applyBorder="1" applyAlignment="1">
      <alignment horizontal="center" wrapText="1"/>
    </xf>
    <xf numFmtId="165" fontId="7" fillId="0" borderId="20" xfId="32" applyNumberFormat="1" applyFont="1" applyFill="1" applyBorder="1" applyAlignment="1">
      <alignment horizontal="center" wrapText="1"/>
    </xf>
    <xf numFmtId="3" fontId="7" fillId="0" borderId="20" xfId="1" applyNumberFormat="1" applyFont="1" applyFill="1" applyBorder="1" applyAlignment="1">
      <alignment horizontal="center" wrapText="1"/>
    </xf>
    <xf numFmtId="0" fontId="8" fillId="0" borderId="0" xfId="0" applyFont="1" applyFill="1"/>
    <xf numFmtId="0" fontId="10" fillId="0" borderId="0" xfId="0" applyFont="1" applyFill="1" applyAlignment="1">
      <alignment horizontal="left" wrapText="1"/>
    </xf>
    <xf numFmtId="0" fontId="7" fillId="0" borderId="24" xfId="0" applyFont="1" applyFill="1" applyBorder="1" applyAlignment="1">
      <alignment horizontal="center"/>
    </xf>
    <xf numFmtId="3" fontId="7" fillId="0" borderId="19" xfId="1" applyNumberFormat="1" applyFont="1" applyFill="1" applyBorder="1" applyAlignment="1">
      <alignment horizontal="center"/>
    </xf>
    <xf numFmtId="165" fontId="7" fillId="0" borderId="20" xfId="32" applyNumberFormat="1" applyFont="1" applyFill="1" applyBorder="1" applyAlignment="1">
      <alignment horizontal="center"/>
    </xf>
    <xf numFmtId="0" fontId="9" fillId="0" borderId="25" xfId="7" applyFont="1" applyFill="1" applyBorder="1" applyAlignment="1">
      <alignment horizontal="center" wrapText="1"/>
    </xf>
    <xf numFmtId="165" fontId="8" fillId="0" borderId="37" xfId="32" applyNumberFormat="1" applyFont="1" applyFill="1" applyBorder="1" applyAlignment="1">
      <alignment horizontal="center"/>
    </xf>
    <xf numFmtId="3" fontId="7" fillId="0" borderId="0" xfId="1" applyNumberFormat="1" applyFont="1" applyFill="1" applyBorder="1" applyAlignment="1">
      <alignment horizontal="center"/>
    </xf>
    <xf numFmtId="165" fontId="7" fillId="0" borderId="0" xfId="32" applyNumberFormat="1" applyFont="1" applyFill="1" applyBorder="1" applyAlignment="1">
      <alignment horizontal="center"/>
    </xf>
    <xf numFmtId="0" fontId="8" fillId="0" borderId="1" xfId="0" applyFont="1" applyFill="1" applyBorder="1" applyAlignment="1">
      <alignment horizontal="center"/>
    </xf>
    <xf numFmtId="0" fontId="8" fillId="0" borderId="39" xfId="0" applyFont="1" applyFill="1" applyBorder="1" applyAlignment="1">
      <alignment horizontal="center"/>
    </xf>
    <xf numFmtId="3" fontId="5" fillId="0" borderId="4" xfId="1" applyNumberFormat="1" applyFont="1" applyFill="1" applyBorder="1" applyAlignment="1">
      <alignment horizontal="center"/>
    </xf>
    <xf numFmtId="3" fontId="3" fillId="0" borderId="19" xfId="1" applyNumberFormat="1" applyFont="1" applyFill="1" applyBorder="1" applyAlignment="1">
      <alignment horizontal="center"/>
    </xf>
    <xf numFmtId="0" fontId="13" fillId="0" borderId="0" xfId="0" applyFont="1" applyFill="1"/>
    <xf numFmtId="0" fontId="9" fillId="0" borderId="40" xfId="7" applyFont="1" applyFill="1" applyBorder="1" applyAlignment="1">
      <alignment horizontal="center" wrapText="1"/>
    </xf>
    <xf numFmtId="0" fontId="9" fillId="0" borderId="41" xfId="14" applyFont="1" applyFill="1" applyBorder="1" applyAlignment="1">
      <alignment horizontal="center" wrapText="1"/>
    </xf>
    <xf numFmtId="0" fontId="9" fillId="0" borderId="37" xfId="14" applyFont="1" applyFill="1" applyBorder="1" applyAlignment="1">
      <alignment horizontal="center" wrapText="1"/>
    </xf>
    <xf numFmtId="0" fontId="8" fillId="0" borderId="37" xfId="0" applyFont="1" applyFill="1" applyBorder="1" applyAlignment="1">
      <alignment horizontal="center"/>
    </xf>
    <xf numFmtId="0" fontId="9" fillId="0" borderId="39" xfId="14" applyFont="1" applyFill="1" applyBorder="1" applyAlignment="1">
      <alignment horizontal="center" wrapText="1"/>
    </xf>
    <xf numFmtId="0" fontId="9" fillId="0" borderId="1" xfId="14" applyFont="1" applyFill="1" applyBorder="1" applyAlignment="1">
      <alignment horizontal="center" wrapText="1"/>
    </xf>
    <xf numFmtId="0" fontId="9" fillId="0" borderId="27" xfId="7" applyFont="1" applyFill="1" applyBorder="1" applyAlignment="1">
      <alignment horizontal="center" wrapText="1"/>
    </xf>
    <xf numFmtId="3" fontId="0" fillId="0" borderId="0" xfId="0" applyNumberFormat="1"/>
    <xf numFmtId="3" fontId="0" fillId="0" borderId="0" xfId="0" applyNumberFormat="1" applyAlignment="1">
      <alignment horizontal="right"/>
    </xf>
    <xf numFmtId="3" fontId="23" fillId="0" borderId="0" xfId="0" applyNumberFormat="1" applyFont="1"/>
    <xf numFmtId="3" fontId="0" fillId="3" borderId="0" xfId="0" applyNumberFormat="1" applyFill="1"/>
    <xf numFmtId="3" fontId="0" fillId="4" borderId="0" xfId="0" applyNumberFormat="1" applyFill="1"/>
    <xf numFmtId="165" fontId="0" fillId="0" borderId="0" xfId="32" applyNumberFormat="1" applyFont="1"/>
    <xf numFmtId="3" fontId="0" fillId="0" borderId="0" xfId="0" applyNumberFormat="1" applyBorder="1"/>
    <xf numFmtId="164" fontId="5" fillId="0" borderId="0" xfId="1" applyNumberFormat="1" applyFont="1" applyFill="1" applyBorder="1" applyAlignment="1">
      <alignment horizontal="right" wrapText="1"/>
    </xf>
    <xf numFmtId="0" fontId="6" fillId="2" borderId="6" xfId="27" applyFont="1" applyFill="1" applyBorder="1" applyAlignment="1">
      <alignment horizontal="center"/>
    </xf>
    <xf numFmtId="0" fontId="6" fillId="0" borderId="7" xfId="27" applyFont="1" applyFill="1" applyBorder="1" applyAlignment="1">
      <alignment horizontal="right" wrapText="1"/>
    </xf>
    <xf numFmtId="0" fontId="6" fillId="0" borderId="0" xfId="27" applyFont="1" applyFill="1" applyBorder="1" applyAlignment="1">
      <alignment horizontal="right" wrapText="1"/>
    </xf>
    <xf numFmtId="0" fontId="24" fillId="0" borderId="0" xfId="27" applyFont="1" applyFill="1" applyBorder="1" applyAlignment="1">
      <alignment horizontal="right" wrapText="1"/>
    </xf>
    <xf numFmtId="0" fontId="3" fillId="0" borderId="0" xfId="0" applyFont="1"/>
    <xf numFmtId="0" fontId="23" fillId="0" borderId="0" xfId="27" applyFont="1" applyFill="1" applyBorder="1" applyAlignment="1">
      <alignment horizontal="right" wrapText="1"/>
    </xf>
    <xf numFmtId="0" fontId="23" fillId="0" borderId="0" xfId="0" applyFont="1"/>
    <xf numFmtId="3" fontId="3" fillId="0" borderId="0" xfId="0" applyNumberFormat="1" applyFont="1"/>
    <xf numFmtId="0" fontId="8" fillId="0" borderId="42" xfId="0" applyFont="1" applyFill="1" applyBorder="1" applyAlignment="1">
      <alignment horizontal="center"/>
    </xf>
    <xf numFmtId="165" fontId="8" fillId="0" borderId="4" xfId="32" applyNumberFormat="1" applyFont="1" applyFill="1" applyBorder="1" applyAlignment="1">
      <alignment horizontal="center"/>
    </xf>
    <xf numFmtId="0" fontId="8" fillId="0" borderId="4" xfId="0" applyFont="1" applyFill="1" applyBorder="1" applyAlignment="1">
      <alignment horizontal="center"/>
    </xf>
    <xf numFmtId="3" fontId="25" fillId="0" borderId="0" xfId="0" applyNumberFormat="1" applyFont="1" applyAlignment="1">
      <alignment horizontal="left"/>
    </xf>
    <xf numFmtId="0" fontId="6" fillId="2" borderId="1" xfId="31" applyFont="1" applyFill="1" applyBorder="1" applyAlignment="1">
      <alignment horizontal="center"/>
    </xf>
    <xf numFmtId="0" fontId="6" fillId="0" borderId="1" xfId="31" applyFont="1" applyFill="1" applyBorder="1" applyAlignment="1">
      <alignment horizontal="right" wrapText="1"/>
    </xf>
    <xf numFmtId="0" fontId="6" fillId="7" borderId="1" xfId="31" applyFont="1" applyFill="1" applyBorder="1" applyAlignment="1">
      <alignment horizontal="right" wrapText="1"/>
    </xf>
    <xf numFmtId="165" fontId="0" fillId="4" borderId="1" xfId="32" applyNumberFormat="1" applyFont="1" applyFill="1" applyBorder="1"/>
    <xf numFmtId="0" fontId="0" fillId="4" borderId="1" xfId="0" applyFill="1" applyBorder="1"/>
    <xf numFmtId="0" fontId="0" fillId="8" borderId="1" xfId="0" applyFill="1" applyBorder="1"/>
    <xf numFmtId="165" fontId="0" fillId="8" borderId="1" xfId="32" applyNumberFormat="1" applyFont="1" applyFill="1" applyBorder="1"/>
    <xf numFmtId="0" fontId="6" fillId="2" borderId="0" xfId="27" applyFont="1" applyFill="1" applyBorder="1" applyAlignment="1">
      <alignment horizontal="center"/>
    </xf>
    <xf numFmtId="3" fontId="9" fillId="0" borderId="37" xfId="28" applyNumberFormat="1" applyFont="1" applyFill="1" applyBorder="1" applyAlignment="1">
      <alignment horizontal="center" wrapText="1"/>
    </xf>
    <xf numFmtId="3" fontId="9" fillId="0" borderId="37" xfId="10" applyNumberFormat="1" applyFont="1" applyFill="1" applyBorder="1" applyAlignment="1">
      <alignment horizontal="center"/>
    </xf>
    <xf numFmtId="3" fontId="9" fillId="0" borderId="1" xfId="28" applyNumberFormat="1" applyFont="1" applyFill="1" applyBorder="1" applyAlignment="1">
      <alignment horizontal="center" wrapText="1"/>
    </xf>
    <xf numFmtId="3" fontId="9" fillId="0" borderId="1" xfId="10" applyNumberFormat="1" applyFont="1" applyFill="1" applyBorder="1" applyAlignment="1">
      <alignment horizontal="center"/>
    </xf>
    <xf numFmtId="3" fontId="9" fillId="0" borderId="4" xfId="28" applyNumberFormat="1" applyFont="1" applyFill="1" applyBorder="1" applyAlignment="1">
      <alignment horizontal="center" wrapText="1"/>
    </xf>
    <xf numFmtId="3" fontId="9" fillId="0" borderId="4" xfId="10" applyNumberFormat="1" applyFont="1" applyFill="1" applyBorder="1" applyAlignment="1">
      <alignment horizontal="center"/>
    </xf>
    <xf numFmtId="3" fontId="8" fillId="2" borderId="37" xfId="1" applyNumberFormat="1" applyFont="1" applyFill="1" applyBorder="1" applyAlignment="1">
      <alignment horizontal="center"/>
    </xf>
    <xf numFmtId="165" fontId="8" fillId="2" borderId="38" xfId="32" applyNumberFormat="1" applyFont="1" applyFill="1" applyBorder="1" applyAlignment="1">
      <alignment horizontal="center"/>
    </xf>
    <xf numFmtId="3" fontId="8" fillId="2" borderId="1" xfId="1" applyNumberFormat="1" applyFont="1" applyFill="1" applyBorder="1" applyAlignment="1">
      <alignment horizontal="center"/>
    </xf>
    <xf numFmtId="165" fontId="8" fillId="2" borderId="8" xfId="32" applyNumberFormat="1" applyFont="1" applyFill="1" applyBorder="1" applyAlignment="1">
      <alignment horizontal="center"/>
    </xf>
    <xf numFmtId="3" fontId="8" fillId="2" borderId="4" xfId="1" applyNumberFormat="1" applyFont="1" applyFill="1" applyBorder="1" applyAlignment="1">
      <alignment horizontal="center"/>
    </xf>
    <xf numFmtId="165" fontId="8" fillId="2" borderId="5" xfId="32" applyNumberFormat="1" applyFont="1" applyFill="1" applyBorder="1" applyAlignment="1">
      <alignment horizontal="center"/>
    </xf>
    <xf numFmtId="0" fontId="7" fillId="9" borderId="43" xfId="0" applyFont="1" applyFill="1" applyBorder="1" applyAlignment="1">
      <alignment horizontal="center" wrapText="1"/>
    </xf>
    <xf numFmtId="0" fontId="7" fillId="9" borderId="16" xfId="0" applyFont="1" applyFill="1" applyBorder="1" applyAlignment="1">
      <alignment horizontal="center" wrapText="1"/>
    </xf>
    <xf numFmtId="0" fontId="7" fillId="9" borderId="17" xfId="0" applyFont="1" applyFill="1" applyBorder="1" applyAlignment="1">
      <alignment horizontal="center" wrapText="1"/>
    </xf>
    <xf numFmtId="3" fontId="26" fillId="2" borderId="19" xfId="1" applyNumberFormat="1" applyFont="1" applyFill="1" applyBorder="1" applyAlignment="1">
      <alignment horizontal="center"/>
    </xf>
    <xf numFmtId="165" fontId="26" fillId="2" borderId="21" xfId="32" applyNumberFormat="1" applyFont="1" applyFill="1" applyBorder="1" applyAlignment="1">
      <alignment horizontal="center"/>
    </xf>
    <xf numFmtId="3" fontId="3" fillId="0" borderId="20" xfId="1" applyNumberFormat="1" applyFont="1" applyFill="1" applyBorder="1" applyAlignment="1">
      <alignment horizontal="center"/>
    </xf>
    <xf numFmtId="3" fontId="5" fillId="0" borderId="13" xfId="1" applyNumberFormat="1" applyFont="1" applyFill="1" applyBorder="1" applyAlignment="1">
      <alignment horizontal="center"/>
    </xf>
    <xf numFmtId="3" fontId="5" fillId="0" borderId="16" xfId="1" applyNumberFormat="1" applyFont="1" applyFill="1" applyBorder="1" applyAlignment="1">
      <alignment horizontal="center"/>
    </xf>
    <xf numFmtId="165" fontId="5" fillId="0" borderId="5" xfId="32" applyNumberFormat="1" applyFont="1" applyFill="1" applyBorder="1" applyAlignment="1">
      <alignment horizontal="center"/>
    </xf>
    <xf numFmtId="165" fontId="8" fillId="0" borderId="44" xfId="32" applyNumberFormat="1" applyFont="1" applyFill="1" applyBorder="1" applyAlignment="1">
      <alignment horizontal="center"/>
    </xf>
    <xf numFmtId="165" fontId="8" fillId="0" borderId="45" xfId="32" applyNumberFormat="1" applyFont="1" applyFill="1" applyBorder="1" applyAlignment="1">
      <alignment horizontal="center"/>
    </xf>
    <xf numFmtId="165" fontId="8" fillId="0" borderId="46" xfId="32" applyNumberFormat="1" applyFont="1" applyFill="1" applyBorder="1" applyAlignment="1">
      <alignment horizontal="center"/>
    </xf>
    <xf numFmtId="3" fontId="7" fillId="0" borderId="47" xfId="1" applyNumberFormat="1" applyFont="1" applyFill="1" applyBorder="1" applyAlignment="1">
      <alignment horizontal="center"/>
    </xf>
    <xf numFmtId="165" fontId="7" fillId="0" borderId="48" xfId="32" applyNumberFormat="1" applyFont="1" applyFill="1" applyBorder="1" applyAlignment="1">
      <alignment horizontal="center"/>
    </xf>
    <xf numFmtId="165" fontId="7" fillId="0" borderId="49" xfId="32" applyNumberFormat="1" applyFont="1" applyFill="1" applyBorder="1" applyAlignment="1">
      <alignment horizontal="center"/>
    </xf>
    <xf numFmtId="3" fontId="7" fillId="0" borderId="50" xfId="1" applyNumberFormat="1" applyFont="1" applyFill="1" applyBorder="1" applyAlignment="1">
      <alignment horizontal="center"/>
    </xf>
    <xf numFmtId="0" fontId="3" fillId="0" borderId="42" xfId="0" applyFont="1" applyFill="1" applyBorder="1" applyAlignment="1">
      <alignment horizontal="center" wrapText="1"/>
    </xf>
    <xf numFmtId="0" fontId="5" fillId="0" borderId="0" xfId="0" applyFont="1" applyAlignment="1">
      <alignment wrapText="1"/>
    </xf>
    <xf numFmtId="0" fontId="5" fillId="0" borderId="0" xfId="0" applyFont="1"/>
    <xf numFmtId="0" fontId="5" fillId="0" borderId="0" xfId="0" applyFont="1" applyAlignment="1">
      <alignment horizontal="right"/>
    </xf>
    <xf numFmtId="0" fontId="14" fillId="0" borderId="0" xfId="7" applyFont="1" applyFill="1" applyBorder="1" applyAlignment="1">
      <alignment horizontal="right" wrapText="1"/>
    </xf>
    <xf numFmtId="0" fontId="5" fillId="0" borderId="0" xfId="0" applyFont="1" applyFill="1" applyAlignment="1">
      <alignment wrapText="1"/>
    </xf>
    <xf numFmtId="3" fontId="5" fillId="0" borderId="0" xfId="0" applyNumberFormat="1" applyFont="1" applyFill="1" applyAlignment="1">
      <alignment wrapText="1"/>
    </xf>
    <xf numFmtId="0" fontId="5" fillId="0" borderId="0" xfId="24" applyFont="1" applyFill="1" applyBorder="1"/>
    <xf numFmtId="0" fontId="9" fillId="0" borderId="34" xfId="7" applyFont="1" applyFill="1" applyBorder="1" applyAlignment="1">
      <alignment horizontal="center" wrapText="1"/>
    </xf>
    <xf numFmtId="0" fontId="9" fillId="0" borderId="35" xfId="7" applyFont="1" applyFill="1" applyBorder="1" applyAlignment="1">
      <alignment horizontal="center" wrapText="1"/>
    </xf>
    <xf numFmtId="3" fontId="8" fillId="0" borderId="51" xfId="0" applyNumberFormat="1" applyFont="1" applyFill="1" applyBorder="1" applyAlignment="1">
      <alignment horizontal="center"/>
    </xf>
    <xf numFmtId="3" fontId="8" fillId="0" borderId="39" xfId="0" applyNumberFormat="1" applyFont="1" applyFill="1" applyBorder="1" applyAlignment="1">
      <alignment horizontal="center"/>
    </xf>
    <xf numFmtId="3" fontId="8" fillId="2" borderId="13" xfId="1" applyNumberFormat="1" applyFont="1" applyFill="1" applyBorder="1" applyAlignment="1">
      <alignment horizontal="center"/>
    </xf>
    <xf numFmtId="165" fontId="8" fillId="2" borderId="14" xfId="32" applyNumberFormat="1" applyFont="1" applyFill="1" applyBorder="1" applyAlignment="1">
      <alignment horizontal="center"/>
    </xf>
    <xf numFmtId="0" fontId="9" fillId="0" borderId="12" xfId="14" applyFont="1" applyFill="1" applyBorder="1" applyAlignment="1">
      <alignment horizontal="center" wrapText="1"/>
    </xf>
    <xf numFmtId="0" fontId="9" fillId="0" borderId="15" xfId="14" applyFont="1" applyFill="1" applyBorder="1" applyAlignment="1">
      <alignment horizontal="center" wrapText="1"/>
    </xf>
    <xf numFmtId="3" fontId="8" fillId="2" borderId="51" xfId="1" applyNumberFormat="1" applyFont="1" applyFill="1" applyBorder="1" applyAlignment="1">
      <alignment horizontal="center"/>
    </xf>
    <xf numFmtId="3" fontId="8" fillId="2" borderId="39" xfId="1" applyNumberFormat="1" applyFont="1" applyFill="1" applyBorder="1" applyAlignment="1">
      <alignment horizontal="center"/>
    </xf>
    <xf numFmtId="3" fontId="8" fillId="2" borderId="42" xfId="1" applyNumberFormat="1" applyFont="1" applyFill="1" applyBorder="1" applyAlignment="1">
      <alignment horizontal="center"/>
    </xf>
    <xf numFmtId="0" fontId="9" fillId="0" borderId="51" xfId="14" applyFont="1" applyFill="1" applyBorder="1" applyAlignment="1">
      <alignment horizontal="center" wrapText="1"/>
    </xf>
    <xf numFmtId="3" fontId="7" fillId="2" borderId="19" xfId="1" applyNumberFormat="1" applyFont="1" applyFill="1" applyBorder="1" applyAlignment="1">
      <alignment horizontal="center"/>
    </xf>
    <xf numFmtId="3" fontId="7" fillId="2" borderId="20" xfId="1" applyNumberFormat="1" applyFont="1" applyFill="1" applyBorder="1" applyAlignment="1">
      <alignment horizontal="center"/>
    </xf>
    <xf numFmtId="0" fontId="27" fillId="2" borderId="6" xfId="26" applyFont="1" applyFill="1" applyBorder="1" applyAlignment="1">
      <alignment horizontal="center"/>
    </xf>
    <xf numFmtId="0" fontId="27" fillId="0" borderId="7" xfId="26" applyFont="1" applyFill="1" applyBorder="1" applyAlignment="1">
      <alignment horizontal="right" wrapText="1"/>
    </xf>
    <xf numFmtId="0" fontId="27" fillId="2" borderId="6" xfId="29" applyFont="1" applyFill="1" applyBorder="1" applyAlignment="1">
      <alignment horizontal="center"/>
    </xf>
    <xf numFmtId="0" fontId="27" fillId="0" borderId="7" xfId="29" applyFont="1" applyFill="1" applyBorder="1" applyAlignment="1">
      <alignment horizontal="right" wrapText="1"/>
    </xf>
    <xf numFmtId="0" fontId="7" fillId="9" borderId="3" xfId="0" applyFont="1" applyFill="1" applyBorder="1" applyAlignment="1">
      <alignment horizontal="center" wrapText="1"/>
    </xf>
    <xf numFmtId="0" fontId="7" fillId="9" borderId="4" xfId="0" applyFont="1" applyFill="1" applyBorder="1" applyAlignment="1">
      <alignment horizontal="center" wrapText="1"/>
    </xf>
    <xf numFmtId="0" fontId="7" fillId="9" borderId="5" xfId="0" applyFont="1" applyFill="1" applyBorder="1" applyAlignment="1">
      <alignment horizontal="center" wrapText="1"/>
    </xf>
    <xf numFmtId="3" fontId="0" fillId="0" borderId="1" xfId="0" applyNumberFormat="1" applyBorder="1" applyAlignment="1">
      <alignment horizontal="center"/>
    </xf>
    <xf numFmtId="3" fontId="27" fillId="0" borderId="1" xfId="29" applyNumberFormat="1" applyFont="1" applyFill="1" applyBorder="1" applyAlignment="1">
      <alignment horizontal="center" wrapText="1"/>
    </xf>
    <xf numFmtId="3" fontId="0" fillId="0" borderId="13" xfId="0" applyNumberFormat="1" applyBorder="1" applyAlignment="1">
      <alignment horizontal="center"/>
    </xf>
    <xf numFmtId="3" fontId="0" fillId="0" borderId="16" xfId="0" applyNumberFormat="1" applyBorder="1" applyAlignment="1">
      <alignment horizontal="center"/>
    </xf>
    <xf numFmtId="3" fontId="27" fillId="0" borderId="13" xfId="29" applyNumberFormat="1" applyFont="1" applyFill="1" applyBorder="1" applyAlignment="1">
      <alignment horizontal="center" wrapText="1"/>
    </xf>
    <xf numFmtId="0" fontId="9" fillId="0" borderId="32" xfId="14" applyFont="1" applyFill="1" applyBorder="1" applyAlignment="1">
      <alignment horizontal="center" wrapText="1"/>
    </xf>
    <xf numFmtId="3" fontId="27" fillId="0" borderId="16" xfId="29" applyNumberFormat="1" applyFont="1" applyFill="1" applyBorder="1" applyAlignment="1">
      <alignment horizontal="center" wrapText="1"/>
    </xf>
    <xf numFmtId="3" fontId="8" fillId="0" borderId="43" xfId="0" applyNumberFormat="1" applyFont="1" applyFill="1" applyBorder="1" applyAlignment="1">
      <alignment horizontal="center"/>
    </xf>
    <xf numFmtId="0" fontId="9" fillId="0" borderId="43" xfId="14" applyFont="1" applyFill="1" applyBorder="1" applyAlignment="1">
      <alignment horizontal="center" wrapText="1"/>
    </xf>
    <xf numFmtId="0" fontId="7" fillId="9" borderId="42" xfId="0" applyFont="1" applyFill="1" applyBorder="1" applyAlignment="1">
      <alignment horizontal="center" wrapText="1"/>
    </xf>
    <xf numFmtId="0" fontId="7" fillId="9" borderId="52" xfId="0" applyFont="1" applyFill="1" applyBorder="1" applyAlignment="1">
      <alignment horizontal="center" wrapText="1"/>
    </xf>
    <xf numFmtId="0" fontId="29" fillId="0" borderId="0" xfId="24" applyFont="1" applyFill="1"/>
    <xf numFmtId="0" fontId="0" fillId="0" borderId="0" xfId="0" applyAlignment="1">
      <alignment wrapText="1"/>
    </xf>
    <xf numFmtId="0" fontId="12" fillId="0" borderId="0" xfId="2" applyAlignment="1" applyProtection="1">
      <alignment wrapText="1"/>
    </xf>
    <xf numFmtId="0" fontId="0" fillId="0" borderId="0" xfId="0" applyAlignment="1">
      <alignment horizontal="center"/>
    </xf>
    <xf numFmtId="0" fontId="7" fillId="0" borderId="1" xfId="0" applyFont="1" applyFill="1" applyBorder="1" applyAlignment="1">
      <alignment horizontal="center" vertical="top" wrapText="1"/>
    </xf>
    <xf numFmtId="0" fontId="3" fillId="0" borderId="0" xfId="0" applyFont="1" applyAlignment="1">
      <alignment horizontal="center"/>
    </xf>
    <xf numFmtId="0" fontId="5" fillId="0" borderId="0" xfId="0" applyFont="1" applyFill="1" applyAlignment="1">
      <alignment horizontal="center"/>
    </xf>
    <xf numFmtId="0" fontId="5" fillId="0" borderId="0" xfId="0" applyFont="1" applyFill="1" applyBorder="1" applyAlignment="1">
      <alignment horizontal="center"/>
    </xf>
    <xf numFmtId="0" fontId="5" fillId="0" borderId="0" xfId="24" applyFont="1" applyFill="1" applyAlignment="1">
      <alignment wrapText="1"/>
    </xf>
    <xf numFmtId="0" fontId="8" fillId="0" borderId="0" xfId="0" applyFont="1" applyFill="1" applyAlignment="1">
      <alignment vertical="top" wrapText="1"/>
    </xf>
    <xf numFmtId="0" fontId="8" fillId="0" borderId="0" xfId="0" applyFont="1" applyFill="1" applyAlignment="1">
      <alignment wrapText="1"/>
    </xf>
    <xf numFmtId="0" fontId="28" fillId="0" borderId="0" xfId="0" applyFont="1"/>
    <xf numFmtId="0" fontId="11" fillId="0" borderId="0" xfId="24" applyFont="1" applyFill="1"/>
    <xf numFmtId="3" fontId="5" fillId="0" borderId="12" xfId="1" applyNumberFormat="1" applyFont="1" applyFill="1" applyBorder="1" applyAlignment="1">
      <alignment horizontal="center" wrapText="1"/>
    </xf>
    <xf numFmtId="3" fontId="5" fillId="0" borderId="15" xfId="1" applyNumberFormat="1" applyFont="1" applyFill="1" applyBorder="1" applyAlignment="1">
      <alignment horizontal="center" wrapText="1"/>
    </xf>
    <xf numFmtId="0" fontId="3" fillId="0" borderId="19" xfId="0" applyFont="1" applyFill="1" applyBorder="1" applyAlignment="1">
      <alignment horizontal="center" wrapText="1"/>
    </xf>
    <xf numFmtId="0" fontId="3" fillId="0" borderId="20" xfId="0" applyFont="1" applyFill="1" applyBorder="1" applyAlignment="1">
      <alignment horizontal="center" wrapText="1"/>
    </xf>
    <xf numFmtId="0" fontId="3" fillId="0" borderId="21" xfId="0" applyFont="1" applyFill="1" applyBorder="1" applyAlignment="1">
      <alignment horizontal="center" wrapText="1"/>
    </xf>
    <xf numFmtId="0" fontId="3" fillId="0" borderId="32" xfId="0" applyFont="1" applyFill="1" applyBorder="1" applyAlignment="1">
      <alignment horizontal="center" wrapText="1"/>
    </xf>
    <xf numFmtId="0" fontId="3" fillId="0" borderId="16" xfId="0" applyFont="1" applyFill="1" applyBorder="1" applyAlignment="1">
      <alignment horizontal="center" wrapText="1"/>
    </xf>
    <xf numFmtId="0" fontId="3" fillId="0" borderId="17" xfId="0" applyFont="1" applyFill="1" applyBorder="1" applyAlignment="1">
      <alignment horizontal="center" wrapText="1"/>
    </xf>
    <xf numFmtId="0" fontId="5" fillId="0" borderId="0" xfId="0" applyFont="1" applyFill="1" applyAlignment="1">
      <alignment horizontal="left"/>
    </xf>
    <xf numFmtId="0" fontId="5" fillId="0" borderId="0" xfId="0" applyFont="1" applyFill="1" applyBorder="1"/>
    <xf numFmtId="0" fontId="3" fillId="0" borderId="0" xfId="24" applyFont="1" applyFill="1" applyBorder="1" applyAlignment="1">
      <alignment horizontal="left"/>
    </xf>
    <xf numFmtId="0" fontId="3" fillId="0" borderId="0" xfId="24" applyFont="1" applyFill="1" applyBorder="1"/>
    <xf numFmtId="0" fontId="30" fillId="0" borderId="0" xfId="24" applyFont="1" applyFill="1" applyBorder="1"/>
    <xf numFmtId="0" fontId="27" fillId="0" borderId="0" xfId="16" applyFont="1" applyFill="1" applyBorder="1" applyAlignment="1">
      <alignment horizontal="center"/>
    </xf>
    <xf numFmtId="0" fontId="27" fillId="0" borderId="0" xfId="16" applyFont="1" applyFill="1" applyBorder="1" applyAlignment="1">
      <alignment horizontal="right" wrapText="1"/>
    </xf>
    <xf numFmtId="0" fontId="6" fillId="0" borderId="0" xfId="16" applyFill="1" applyBorder="1"/>
    <xf numFmtId="0" fontId="27" fillId="0" borderId="0" xfId="3" applyFont="1" applyFill="1" applyBorder="1" applyAlignment="1">
      <alignment horizontal="center"/>
    </xf>
    <xf numFmtId="0" fontId="27" fillId="0" borderId="0" xfId="3" applyFont="1" applyFill="1" applyBorder="1" applyAlignment="1">
      <alignment horizontal="right" wrapText="1"/>
    </xf>
    <xf numFmtId="0" fontId="6" fillId="0" borderId="0" xfId="3" applyFill="1" applyBorder="1"/>
    <xf numFmtId="0" fontId="27" fillId="0" borderId="0" xfId="17" applyFont="1" applyFill="1" applyBorder="1" applyAlignment="1">
      <alignment horizontal="center"/>
    </xf>
    <xf numFmtId="0" fontId="27" fillId="0" borderId="0" xfId="17" applyFont="1" applyFill="1" applyBorder="1" applyAlignment="1">
      <alignment horizontal="right" wrapText="1"/>
    </xf>
    <xf numFmtId="0" fontId="6" fillId="0" borderId="0" xfId="17" applyFill="1" applyBorder="1"/>
    <xf numFmtId="0" fontId="22" fillId="0" borderId="0" xfId="0" quotePrefix="1" applyFont="1"/>
    <xf numFmtId="0" fontId="5" fillId="0" borderId="0" xfId="0" applyFont="1" applyFill="1" applyBorder="1" applyAlignment="1">
      <alignment wrapText="1"/>
    </xf>
    <xf numFmtId="0" fontId="7" fillId="0" borderId="13" xfId="0" applyFont="1" applyFill="1" applyBorder="1" applyAlignment="1">
      <alignment horizontal="center" vertical="top" wrapText="1"/>
    </xf>
    <xf numFmtId="165" fontId="3" fillId="0" borderId="48" xfId="32" applyNumberFormat="1" applyFont="1" applyFill="1" applyBorder="1" applyAlignment="1">
      <alignment horizontal="center"/>
    </xf>
    <xf numFmtId="3" fontId="5" fillId="0" borderId="32" xfId="1" applyNumberFormat="1" applyFont="1" applyFill="1" applyBorder="1" applyAlignment="1">
      <alignment horizontal="center" wrapText="1"/>
    </xf>
    <xf numFmtId="3" fontId="5" fillId="0" borderId="37" xfId="1" applyNumberFormat="1" applyFont="1" applyFill="1" applyBorder="1" applyAlignment="1">
      <alignment horizontal="center"/>
    </xf>
    <xf numFmtId="165" fontId="5" fillId="0" borderId="38" xfId="32" applyNumberFormat="1" applyFont="1" applyFill="1" applyBorder="1" applyAlignment="1">
      <alignment horizontal="center"/>
    </xf>
    <xf numFmtId="3" fontId="5" fillId="0" borderId="36" xfId="1" applyNumberFormat="1" applyFont="1" applyFill="1" applyBorder="1" applyAlignment="1">
      <alignment horizontal="center" wrapText="1"/>
    </xf>
    <xf numFmtId="0" fontId="3" fillId="0" borderId="0" xfId="25" applyFont="1" applyFill="1"/>
    <xf numFmtId="0" fontId="14" fillId="0" borderId="54" xfId="7" applyFont="1" applyFill="1" applyBorder="1" applyAlignment="1">
      <alignment horizontal="center" wrapText="1"/>
    </xf>
    <xf numFmtId="3" fontId="5" fillId="0" borderId="0" xfId="1" applyNumberFormat="1" applyFont="1" applyFill="1" applyBorder="1" applyAlignment="1">
      <alignment horizontal="center"/>
    </xf>
    <xf numFmtId="0" fontId="0" fillId="0" borderId="0" xfId="0" applyFill="1" applyBorder="1"/>
    <xf numFmtId="0" fontId="5" fillId="0" borderId="0" xfId="24" applyFont="1" applyFill="1" applyAlignment="1">
      <alignment horizontal="center" wrapText="1"/>
    </xf>
    <xf numFmtId="0" fontId="32" fillId="0" borderId="0" xfId="0" applyFont="1"/>
    <xf numFmtId="0" fontId="12" fillId="0" borderId="0" xfId="2" applyFont="1" applyAlignment="1" applyProtection="1"/>
    <xf numFmtId="165" fontId="5" fillId="0" borderId="55" xfId="32" applyNumberFormat="1" applyFont="1" applyFill="1" applyBorder="1" applyAlignment="1">
      <alignment horizontal="center"/>
    </xf>
    <xf numFmtId="165" fontId="5" fillId="0" borderId="45" xfId="32" applyNumberFormat="1" applyFont="1" applyFill="1" applyBorder="1" applyAlignment="1">
      <alignment horizontal="center"/>
    </xf>
    <xf numFmtId="165" fontId="5" fillId="0" borderId="52" xfId="32" applyNumberFormat="1" applyFont="1" applyFill="1" applyBorder="1" applyAlignment="1">
      <alignment horizontal="center"/>
    </xf>
    <xf numFmtId="165" fontId="5" fillId="0" borderId="0" xfId="32" applyNumberFormat="1" applyFont="1" applyFill="1" applyBorder="1" applyAlignment="1">
      <alignment horizontal="center"/>
    </xf>
    <xf numFmtId="0" fontId="5" fillId="0" borderId="0" xfId="0" applyFont="1" applyFill="1" applyBorder="1" applyAlignment="1">
      <alignment horizontal="right"/>
    </xf>
    <xf numFmtId="10" fontId="5" fillId="0" borderId="14" xfId="32" applyNumberFormat="1" applyFont="1" applyFill="1" applyBorder="1" applyAlignment="1">
      <alignment horizontal="center"/>
    </xf>
    <xf numFmtId="10" fontId="5" fillId="0" borderId="8" xfId="32" applyNumberFormat="1" applyFont="1" applyFill="1" applyBorder="1" applyAlignment="1">
      <alignment horizontal="center"/>
    </xf>
    <xf numFmtId="3" fontId="3" fillId="0" borderId="50" xfId="1" applyNumberFormat="1" applyFont="1" applyFill="1" applyBorder="1" applyAlignment="1">
      <alignment horizontal="center"/>
    </xf>
    <xf numFmtId="3" fontId="3" fillId="0" borderId="47" xfId="1" applyNumberFormat="1" applyFont="1" applyFill="1" applyBorder="1" applyAlignment="1">
      <alignment horizontal="center"/>
    </xf>
    <xf numFmtId="3" fontId="5" fillId="0" borderId="1" xfId="1" applyNumberFormat="1" applyFont="1" applyFill="1" applyBorder="1" applyAlignment="1">
      <alignment horizontal="center" wrapText="1"/>
    </xf>
    <xf numFmtId="3" fontId="5" fillId="0" borderId="13" xfId="1" applyNumberFormat="1" applyFont="1" applyFill="1" applyBorder="1" applyAlignment="1">
      <alignment horizontal="center" wrapText="1"/>
    </xf>
    <xf numFmtId="3" fontId="5" fillId="0" borderId="16" xfId="1" applyNumberFormat="1" applyFont="1" applyFill="1" applyBorder="1" applyAlignment="1">
      <alignment horizontal="center" wrapText="1"/>
    </xf>
    <xf numFmtId="0" fontId="3" fillId="0" borderId="29" xfId="0" applyFont="1" applyFill="1" applyBorder="1" applyAlignment="1">
      <alignment horizontal="center" wrapText="1"/>
    </xf>
    <xf numFmtId="0" fontId="3" fillId="0" borderId="31" xfId="0" applyFont="1" applyFill="1" applyBorder="1" applyAlignment="1">
      <alignment horizontal="center" wrapText="1"/>
    </xf>
    <xf numFmtId="3" fontId="5" fillId="0" borderId="37" xfId="1" applyNumberFormat="1" applyFont="1" applyFill="1" applyBorder="1" applyAlignment="1">
      <alignment horizontal="center" wrapText="1"/>
    </xf>
    <xf numFmtId="10" fontId="3" fillId="0" borderId="48" xfId="32" applyNumberFormat="1" applyFont="1" applyFill="1" applyBorder="1" applyAlignment="1">
      <alignment horizontal="center"/>
    </xf>
    <xf numFmtId="0" fontId="23" fillId="0" borderId="0" xfId="0" applyFont="1" applyFill="1" applyBorder="1"/>
    <xf numFmtId="0" fontId="33" fillId="0" borderId="0" xfId="13" applyFont="1" applyFill="1" applyBorder="1" applyAlignment="1">
      <alignment horizontal="center"/>
    </xf>
    <xf numFmtId="0" fontId="27" fillId="0" borderId="0" xfId="13" applyFont="1" applyFill="1" applyBorder="1" applyAlignment="1">
      <alignment horizontal="center"/>
    </xf>
    <xf numFmtId="0" fontId="33" fillId="0" borderId="0" xfId="13" applyFont="1" applyFill="1" applyBorder="1" applyAlignment="1">
      <alignment horizontal="right" wrapText="1"/>
    </xf>
    <xf numFmtId="0" fontId="34" fillId="0" borderId="0" xfId="13" applyFont="1" applyFill="1" applyBorder="1"/>
    <xf numFmtId="0" fontId="27" fillId="0" borderId="0" xfId="13" applyFont="1" applyFill="1" applyBorder="1" applyAlignment="1">
      <alignment horizontal="right" wrapText="1"/>
    </xf>
    <xf numFmtId="0" fontId="6" fillId="0" borderId="0" xfId="13" applyFill="1" applyBorder="1"/>
    <xf numFmtId="0" fontId="5" fillId="0" borderId="0" xfId="24" applyFont="1" applyFill="1"/>
    <xf numFmtId="0" fontId="3" fillId="0" borderId="0" xfId="24" applyFont="1" applyFill="1"/>
    <xf numFmtId="0" fontId="23" fillId="0" borderId="0" xfId="24" applyFont="1" applyFill="1"/>
    <xf numFmtId="0" fontId="3" fillId="0" borderId="42" xfId="24" applyFont="1" applyFill="1" applyBorder="1" applyAlignment="1">
      <alignment horizontal="center" vertical="top" wrapText="1"/>
    </xf>
    <xf numFmtId="0" fontId="3" fillId="0" borderId="4" xfId="24" applyFont="1" applyFill="1" applyBorder="1" applyAlignment="1">
      <alignment horizontal="center" vertical="top" wrapText="1"/>
    </xf>
    <xf numFmtId="1" fontId="14" fillId="0" borderId="26" xfId="4" applyNumberFormat="1" applyFont="1" applyFill="1" applyBorder="1" applyAlignment="1">
      <alignment horizontal="center" wrapText="1"/>
    </xf>
    <xf numFmtId="3" fontId="14" fillId="0" borderId="0" xfId="6" applyNumberFormat="1" applyFont="1" applyFill="1" applyBorder="1" applyAlignment="1">
      <alignment horizontal="center" wrapText="1"/>
    </xf>
    <xf numFmtId="1" fontId="14" fillId="0" borderId="25" xfId="4" applyNumberFormat="1" applyFont="1" applyFill="1" applyBorder="1" applyAlignment="1">
      <alignment horizontal="center" wrapText="1"/>
    </xf>
    <xf numFmtId="3" fontId="14" fillId="0" borderId="1" xfId="6" applyNumberFormat="1" applyFont="1" applyFill="1" applyBorder="1" applyAlignment="1">
      <alignment horizontal="center" wrapText="1"/>
    </xf>
    <xf numFmtId="3" fontId="14" fillId="0" borderId="1" xfId="6" applyNumberFormat="1" applyFont="1" applyFill="1" applyBorder="1" applyAlignment="1">
      <alignment horizontal="center"/>
    </xf>
    <xf numFmtId="3" fontId="14" fillId="0" borderId="0" xfId="6" applyNumberFormat="1" applyFont="1" applyFill="1" applyBorder="1" applyAlignment="1">
      <alignment horizontal="center"/>
    </xf>
    <xf numFmtId="3" fontId="14" fillId="0" borderId="4" xfId="6" applyNumberFormat="1" applyFont="1" applyFill="1" applyBorder="1" applyAlignment="1">
      <alignment horizontal="center"/>
    </xf>
    <xf numFmtId="3" fontId="3" fillId="0" borderId="20" xfId="24" applyNumberFormat="1" applyFont="1" applyFill="1" applyBorder="1" applyAlignment="1">
      <alignment horizontal="center"/>
    </xf>
    <xf numFmtId="3" fontId="27" fillId="0" borderId="0" xfId="5" applyNumberFormat="1" applyFont="1" applyFill="1" applyBorder="1" applyAlignment="1">
      <alignment horizontal="right" wrapText="1"/>
    </xf>
    <xf numFmtId="0" fontId="3" fillId="0" borderId="0" xfId="24" applyFont="1" applyFill="1" applyBorder="1" applyAlignment="1">
      <alignment horizontal="center"/>
    </xf>
    <xf numFmtId="3" fontId="3" fillId="0" borderId="0" xfId="24" applyNumberFormat="1" applyFont="1" applyFill="1" applyBorder="1" applyAlignment="1">
      <alignment horizontal="center"/>
    </xf>
    <xf numFmtId="0" fontId="3" fillId="0" borderId="0" xfId="0" applyFont="1" applyFill="1" applyAlignment="1">
      <alignment horizontal="left" wrapText="1"/>
    </xf>
    <xf numFmtId="0" fontId="3" fillId="0" borderId="0" xfId="0" applyFont="1" applyFill="1" applyAlignment="1">
      <alignment wrapText="1"/>
    </xf>
    <xf numFmtId="0" fontId="5" fillId="0" borderId="0" xfId="24" applyFont="1" applyFill="1" applyAlignment="1">
      <alignment vertical="top" wrapText="1"/>
    </xf>
    <xf numFmtId="0" fontId="3" fillId="0" borderId="3" xfId="24" applyFont="1" applyFill="1" applyBorder="1" applyAlignment="1">
      <alignment horizontal="center" vertical="top" wrapText="1"/>
    </xf>
    <xf numFmtId="0" fontId="3" fillId="0" borderId="5" xfId="24" applyFont="1" applyFill="1" applyBorder="1" applyAlignment="1">
      <alignment horizontal="center" vertical="top" wrapText="1"/>
    </xf>
    <xf numFmtId="3" fontId="5" fillId="0" borderId="51" xfId="1" applyNumberFormat="1" applyFont="1" applyFill="1" applyBorder="1" applyAlignment="1">
      <alignment horizontal="center"/>
    </xf>
    <xf numFmtId="3" fontId="5" fillId="0" borderId="39" xfId="1" applyNumberFormat="1" applyFont="1" applyFill="1" applyBorder="1" applyAlignment="1">
      <alignment horizontal="center"/>
    </xf>
    <xf numFmtId="3" fontId="3" fillId="0" borderId="18" xfId="24" applyNumberFormat="1" applyFont="1" applyFill="1" applyBorder="1" applyAlignment="1">
      <alignment horizontal="center"/>
    </xf>
    <xf numFmtId="0" fontId="5" fillId="0" borderId="0" xfId="0" applyFont="1" applyFill="1" applyAlignment="1">
      <alignment vertical="top" wrapText="1"/>
    </xf>
    <xf numFmtId="0" fontId="27" fillId="0" borderId="0" xfId="8" applyFont="1" applyFill="1" applyBorder="1" applyAlignment="1">
      <alignment horizontal="center"/>
    </xf>
    <xf numFmtId="0" fontId="27" fillId="0" borderId="0" xfId="8" applyFont="1" applyFill="1" applyBorder="1" applyAlignment="1">
      <alignment horizontal="right" wrapText="1"/>
    </xf>
    <xf numFmtId="0" fontId="6" fillId="0" borderId="0" xfId="8" applyFill="1" applyBorder="1"/>
    <xf numFmtId="0" fontId="6" fillId="0" borderId="0" xfId="8" applyFont="1" applyFill="1" applyBorder="1"/>
    <xf numFmtId="0" fontId="5" fillId="0" borderId="0" xfId="0" applyFont="1" applyFill="1" applyBorder="1" applyAlignment="1"/>
    <xf numFmtId="3" fontId="5" fillId="0" borderId="0" xfId="0" applyNumberFormat="1" applyFont="1" applyFill="1"/>
    <xf numFmtId="0" fontId="27" fillId="0" borderId="0" xfId="9" applyFont="1" applyFill="1" applyBorder="1" applyAlignment="1">
      <alignment horizontal="center"/>
    </xf>
    <xf numFmtId="0" fontId="27" fillId="0" borderId="0" xfId="9" applyFont="1" applyFill="1" applyBorder="1" applyAlignment="1">
      <alignment horizontal="right" wrapText="1"/>
    </xf>
    <xf numFmtId="1" fontId="14" fillId="0" borderId="22" xfId="4" applyNumberFormat="1" applyFont="1" applyFill="1" applyBorder="1" applyAlignment="1">
      <alignment horizontal="center" wrapText="1"/>
    </xf>
    <xf numFmtId="3" fontId="14" fillId="0" borderId="12" xfId="6" applyNumberFormat="1" applyFont="1" applyFill="1" applyBorder="1" applyAlignment="1">
      <alignment horizontal="center"/>
    </xf>
    <xf numFmtId="3" fontId="14" fillId="0" borderId="13" xfId="6" applyNumberFormat="1" applyFont="1" applyFill="1" applyBorder="1" applyAlignment="1">
      <alignment horizontal="center" wrapText="1"/>
    </xf>
    <xf numFmtId="1" fontId="14" fillId="0" borderId="2" xfId="4" applyNumberFormat="1" applyFont="1" applyFill="1" applyBorder="1" applyAlignment="1">
      <alignment horizontal="center" wrapText="1"/>
    </xf>
    <xf numFmtId="3" fontId="14" fillId="0" borderId="15" xfId="6" applyNumberFormat="1" applyFont="1" applyFill="1" applyBorder="1" applyAlignment="1">
      <alignment horizontal="center"/>
    </xf>
    <xf numFmtId="3" fontId="14" fillId="0" borderId="15" xfId="6" applyNumberFormat="1" applyFont="1" applyFill="1" applyBorder="1" applyAlignment="1">
      <alignment horizontal="center" wrapText="1"/>
    </xf>
    <xf numFmtId="165" fontId="5" fillId="0" borderId="10" xfId="32" applyNumberFormat="1" applyFont="1" applyFill="1" applyBorder="1" applyAlignment="1">
      <alignment horizontal="center"/>
    </xf>
    <xf numFmtId="0" fontId="3" fillId="0" borderId="18" xfId="0" applyFont="1" applyFill="1" applyBorder="1" applyAlignment="1">
      <alignment horizontal="center"/>
    </xf>
    <xf numFmtId="0" fontId="27" fillId="0" borderId="0" xfId="11" applyFont="1" applyFill="1" applyBorder="1" applyAlignment="1">
      <alignment horizontal="center"/>
    </xf>
    <xf numFmtId="0" fontId="27" fillId="0" borderId="0" xfId="11" applyFont="1" applyFill="1" applyBorder="1" applyAlignment="1">
      <alignment horizontal="right" wrapText="1"/>
    </xf>
    <xf numFmtId="0" fontId="6" fillId="0" borderId="0" xfId="11" applyFill="1" applyBorder="1"/>
    <xf numFmtId="3" fontId="5" fillId="0" borderId="3" xfId="1" applyNumberFormat="1" applyFont="1" applyFill="1" applyBorder="1" applyAlignment="1">
      <alignment horizontal="center" wrapText="1"/>
    </xf>
    <xf numFmtId="0" fontId="27" fillId="0" borderId="0" xfId="12" applyFont="1" applyFill="1" applyBorder="1" applyAlignment="1">
      <alignment horizontal="center"/>
    </xf>
    <xf numFmtId="3" fontId="27" fillId="0" borderId="0" xfId="12" applyNumberFormat="1" applyFont="1" applyFill="1" applyBorder="1" applyAlignment="1">
      <alignment horizontal="center"/>
    </xf>
    <xf numFmtId="0" fontId="27" fillId="0" borderId="0" xfId="12" applyFont="1" applyFill="1" applyBorder="1" applyAlignment="1">
      <alignment horizontal="right" wrapText="1"/>
    </xf>
    <xf numFmtId="0" fontId="6" fillId="0" borderId="0" xfId="12" applyFill="1" applyBorder="1"/>
    <xf numFmtId="9" fontId="5" fillId="0" borderId="0" xfId="32" applyFont="1" applyFill="1" applyAlignment="1">
      <alignment horizontal="center"/>
    </xf>
    <xf numFmtId="0" fontId="27" fillId="0" borderId="0" xfId="21" applyFont="1" applyFill="1" applyBorder="1" applyAlignment="1">
      <alignment horizontal="center"/>
    </xf>
    <xf numFmtId="0" fontId="27" fillId="0" borderId="0" xfId="21" applyFont="1" applyFill="1" applyBorder="1" applyAlignment="1">
      <alignment horizontal="right" wrapText="1"/>
    </xf>
    <xf numFmtId="0" fontId="6" fillId="0" borderId="0" xfId="21" applyFill="1" applyBorder="1"/>
    <xf numFmtId="0" fontId="5" fillId="0" borderId="0" xfId="0" applyFont="1" applyAlignment="1">
      <alignment horizontal="center"/>
    </xf>
    <xf numFmtId="3" fontId="5" fillId="0" borderId="0" xfId="0" applyNumberFormat="1" applyFont="1" applyAlignment="1">
      <alignment horizontal="center"/>
    </xf>
    <xf numFmtId="0" fontId="4" fillId="0" borderId="0" xfId="0" applyFont="1" applyAlignment="1">
      <alignment horizontal="left"/>
    </xf>
    <xf numFmtId="0" fontId="35" fillId="0" borderId="0" xfId="0" applyFont="1" applyFill="1"/>
    <xf numFmtId="0" fontId="12" fillId="0" borderId="0" xfId="2" applyFill="1" applyAlignment="1" applyProtection="1">
      <alignment wrapText="1"/>
    </xf>
    <xf numFmtId="0" fontId="5" fillId="0" borderId="0" xfId="0" applyFont="1" applyFill="1" applyAlignment="1">
      <alignment horizontal="center" wrapText="1"/>
    </xf>
    <xf numFmtId="0" fontId="14" fillId="0" borderId="22" xfId="7" applyFont="1" applyFill="1" applyBorder="1" applyAlignment="1">
      <alignment horizontal="center" wrapText="1"/>
    </xf>
    <xf numFmtId="0" fontId="14" fillId="0" borderId="2" xfId="7" applyFont="1" applyFill="1" applyBorder="1" applyAlignment="1">
      <alignment horizontal="center" wrapText="1"/>
    </xf>
    <xf numFmtId="3" fontId="5" fillId="0" borderId="4" xfId="1" applyNumberFormat="1" applyFont="1" applyFill="1" applyBorder="1" applyAlignment="1">
      <alignment horizontal="center" wrapText="1"/>
    </xf>
    <xf numFmtId="0" fontId="3" fillId="0" borderId="56" xfId="24" applyFont="1" applyFill="1" applyBorder="1" applyAlignment="1">
      <alignment horizontal="center"/>
    </xf>
    <xf numFmtId="1" fontId="14" fillId="0" borderId="54" xfId="4" applyNumberFormat="1" applyFont="1" applyFill="1" applyBorder="1" applyAlignment="1">
      <alignment horizontal="center" wrapText="1"/>
    </xf>
    <xf numFmtId="3" fontId="5" fillId="0" borderId="57" xfId="1" applyNumberFormat="1" applyFont="1" applyFill="1" applyBorder="1" applyAlignment="1">
      <alignment horizontal="center"/>
    </xf>
    <xf numFmtId="3" fontId="5" fillId="0" borderId="61" xfId="1" applyNumberFormat="1" applyFont="1" applyFill="1" applyBorder="1" applyAlignment="1">
      <alignment horizontal="center"/>
    </xf>
    <xf numFmtId="3" fontId="5" fillId="0" borderId="14" xfId="1" applyNumberFormat="1" applyFont="1" applyFill="1" applyBorder="1" applyAlignment="1">
      <alignment horizontal="center"/>
    </xf>
    <xf numFmtId="3" fontId="5" fillId="0" borderId="8" xfId="1" applyNumberFormat="1" applyFont="1" applyFill="1" applyBorder="1" applyAlignment="1">
      <alignment horizontal="center"/>
    </xf>
    <xf numFmtId="1" fontId="14" fillId="0" borderId="23" xfId="4" applyNumberFormat="1" applyFont="1" applyFill="1" applyBorder="1" applyAlignment="1">
      <alignment horizontal="center" wrapText="1"/>
    </xf>
    <xf numFmtId="3" fontId="5" fillId="0" borderId="58" xfId="1" applyNumberFormat="1" applyFont="1" applyFill="1" applyBorder="1" applyAlignment="1">
      <alignment horizontal="center"/>
    </xf>
    <xf numFmtId="3" fontId="3" fillId="0" borderId="0" xfId="24" applyNumberFormat="1" applyFont="1" applyFill="1" applyBorder="1" applyAlignment="1"/>
    <xf numFmtId="3" fontId="14" fillId="0" borderId="3" xfId="6" applyNumberFormat="1" applyFont="1" applyFill="1" applyBorder="1" applyAlignment="1">
      <alignment horizontal="center"/>
    </xf>
    <xf numFmtId="3" fontId="3" fillId="0" borderId="28" xfId="24" applyNumberFormat="1" applyFont="1" applyFill="1" applyBorder="1" applyAlignment="1">
      <alignment horizontal="center"/>
    </xf>
    <xf numFmtId="0" fontId="14" fillId="0" borderId="0" xfId="7" applyFont="1" applyFill="1" applyBorder="1" applyAlignment="1">
      <alignment horizontal="center" wrapText="1"/>
    </xf>
    <xf numFmtId="3" fontId="3" fillId="0" borderId="50" xfId="24" applyNumberFormat="1" applyFont="1" applyFill="1" applyBorder="1" applyAlignment="1">
      <alignment horizontal="center"/>
    </xf>
    <xf numFmtId="3" fontId="3" fillId="0" borderId="47" xfId="24" applyNumberFormat="1" applyFont="1" applyFill="1" applyBorder="1" applyAlignment="1">
      <alignment horizontal="center"/>
    </xf>
    <xf numFmtId="3" fontId="3" fillId="0" borderId="48" xfId="24" applyNumberFormat="1" applyFont="1" applyFill="1" applyBorder="1" applyAlignment="1">
      <alignment horizontal="center"/>
    </xf>
    <xf numFmtId="3" fontId="5" fillId="0" borderId="12" xfId="1" applyNumberFormat="1" applyFont="1" applyFill="1" applyBorder="1" applyAlignment="1">
      <alignment horizontal="center"/>
    </xf>
    <xf numFmtId="3" fontId="5" fillId="0" borderId="15" xfId="1" applyNumberFormat="1" applyFont="1" applyFill="1" applyBorder="1" applyAlignment="1">
      <alignment horizontal="center"/>
    </xf>
    <xf numFmtId="3" fontId="5" fillId="0" borderId="32" xfId="1" applyNumberFormat="1" applyFont="1" applyFill="1" applyBorder="1" applyAlignment="1">
      <alignment horizontal="center"/>
    </xf>
    <xf numFmtId="3" fontId="5" fillId="0" borderId="17" xfId="1" applyNumberFormat="1" applyFont="1" applyFill="1" applyBorder="1" applyAlignment="1">
      <alignment horizontal="center"/>
    </xf>
    <xf numFmtId="3" fontId="5" fillId="0" borderId="43" xfId="1" applyNumberFormat="1" applyFont="1" applyFill="1" applyBorder="1" applyAlignment="1">
      <alignment horizontal="center"/>
    </xf>
    <xf numFmtId="3" fontId="5" fillId="0" borderId="3" xfId="1" applyNumberFormat="1" applyFont="1" applyFill="1" applyBorder="1" applyAlignment="1">
      <alignment horizontal="center"/>
    </xf>
    <xf numFmtId="3" fontId="5" fillId="0" borderId="36" xfId="1" applyNumberFormat="1" applyFont="1" applyFill="1" applyBorder="1" applyAlignment="1">
      <alignment horizontal="center"/>
    </xf>
    <xf numFmtId="0" fontId="14" fillId="0" borderId="56" xfId="7" applyFont="1" applyFill="1" applyBorder="1" applyAlignment="1">
      <alignment horizontal="center" wrapText="1"/>
    </xf>
    <xf numFmtId="3" fontId="5" fillId="0" borderId="53" xfId="1" applyNumberFormat="1" applyFont="1" applyFill="1" applyBorder="1" applyAlignment="1">
      <alignment horizontal="center"/>
    </xf>
    <xf numFmtId="3" fontId="5" fillId="0" borderId="47" xfId="1" applyNumberFormat="1" applyFont="1" applyFill="1" applyBorder="1" applyAlignment="1">
      <alignment horizontal="center"/>
    </xf>
    <xf numFmtId="165" fontId="5" fillId="0" borderId="62" xfId="32" applyNumberFormat="1" applyFont="1" applyFill="1" applyBorder="1" applyAlignment="1">
      <alignment horizontal="center"/>
    </xf>
    <xf numFmtId="3" fontId="5" fillId="0" borderId="50" xfId="1" applyNumberFormat="1" applyFont="1" applyFill="1" applyBorder="1" applyAlignment="1">
      <alignment horizontal="center" wrapText="1"/>
    </xf>
    <xf numFmtId="3" fontId="5" fillId="0" borderId="47" xfId="1" applyNumberFormat="1" applyFont="1" applyFill="1" applyBorder="1" applyAlignment="1">
      <alignment horizontal="center" wrapText="1"/>
    </xf>
    <xf numFmtId="165" fontId="5" fillId="0" borderId="48" xfId="32" applyNumberFormat="1" applyFont="1" applyFill="1" applyBorder="1" applyAlignment="1">
      <alignment horizontal="center"/>
    </xf>
    <xf numFmtId="0" fontId="3" fillId="0" borderId="30" xfId="0" applyFont="1" applyFill="1" applyBorder="1" applyAlignment="1">
      <alignment horizontal="center" wrapText="1"/>
    </xf>
    <xf numFmtId="10" fontId="3" fillId="0" borderId="21" xfId="32" applyNumberFormat="1" applyFont="1" applyFill="1" applyBorder="1" applyAlignment="1">
      <alignment horizontal="center"/>
    </xf>
    <xf numFmtId="3" fontId="3" fillId="0" borderId="19" xfId="24" applyNumberFormat="1" applyFont="1" applyFill="1" applyBorder="1" applyAlignment="1">
      <alignment horizontal="center"/>
    </xf>
    <xf numFmtId="0" fontId="10" fillId="0" borderId="0" xfId="0" applyFont="1" applyFill="1" applyBorder="1" applyAlignment="1">
      <alignment wrapText="1"/>
    </xf>
    <xf numFmtId="10" fontId="5" fillId="0" borderId="5" xfId="32" applyNumberFormat="1" applyFont="1" applyFill="1" applyBorder="1" applyAlignment="1">
      <alignment horizontal="center"/>
    </xf>
    <xf numFmtId="0" fontId="27" fillId="0" borderId="1" xfId="33" applyFont="1" applyFill="1" applyBorder="1" applyAlignment="1">
      <alignment horizontal="center" wrapText="1"/>
    </xf>
    <xf numFmtId="3" fontId="14" fillId="10" borderId="29" xfId="23" applyNumberFormat="1" applyFont="1" applyFill="1" applyBorder="1" applyAlignment="1">
      <alignment horizontal="center" wrapText="1"/>
    </xf>
    <xf numFmtId="0" fontId="14" fillId="10" borderId="30" xfId="23" applyFont="1" applyFill="1" applyBorder="1" applyAlignment="1">
      <alignment horizontal="center"/>
    </xf>
    <xf numFmtId="0" fontId="14" fillId="10" borderId="31" xfId="23" applyFont="1" applyFill="1" applyBorder="1" applyAlignment="1">
      <alignment horizontal="center"/>
    </xf>
    <xf numFmtId="0" fontId="27" fillId="0" borderId="13" xfId="33" applyFont="1" applyFill="1" applyBorder="1" applyAlignment="1">
      <alignment horizontal="center" wrapText="1"/>
    </xf>
    <xf numFmtId="0" fontId="27" fillId="0" borderId="14" xfId="33" applyFont="1" applyFill="1" applyBorder="1" applyAlignment="1">
      <alignment horizontal="center" wrapText="1"/>
    </xf>
    <xf numFmtId="0" fontId="27" fillId="0" borderId="8" xfId="33" applyFont="1" applyFill="1" applyBorder="1" applyAlignment="1">
      <alignment horizontal="center" wrapText="1"/>
    </xf>
    <xf numFmtId="0" fontId="27" fillId="0" borderId="16" xfId="33" applyFont="1" applyFill="1" applyBorder="1" applyAlignment="1">
      <alignment horizontal="center" wrapText="1"/>
    </xf>
    <xf numFmtId="0" fontId="27" fillId="0" borderId="17" xfId="33" applyFont="1" applyFill="1" applyBorder="1" applyAlignment="1">
      <alignment horizontal="center" wrapText="1"/>
    </xf>
    <xf numFmtId="3" fontId="27" fillId="0" borderId="12" xfId="33" applyNumberFormat="1" applyFont="1" applyFill="1" applyBorder="1" applyAlignment="1">
      <alignment horizontal="center" wrapText="1"/>
    </xf>
    <xf numFmtId="3" fontId="27" fillId="0" borderId="15" xfId="33" applyNumberFormat="1" applyFont="1" applyFill="1" applyBorder="1" applyAlignment="1">
      <alignment horizontal="center" wrapText="1"/>
    </xf>
    <xf numFmtId="3" fontId="27" fillId="0" borderId="32" xfId="33" applyNumberFormat="1" applyFont="1" applyFill="1" applyBorder="1" applyAlignment="1">
      <alignment horizontal="center" wrapText="1"/>
    </xf>
    <xf numFmtId="0" fontId="14" fillId="10" borderId="30" xfId="23" applyFont="1" applyFill="1" applyBorder="1" applyAlignment="1">
      <alignment horizontal="center" wrapText="1"/>
    </xf>
    <xf numFmtId="0" fontId="3" fillId="0" borderId="56" xfId="0" applyFont="1" applyFill="1" applyBorder="1" applyAlignment="1">
      <alignment horizontal="center"/>
    </xf>
    <xf numFmtId="3" fontId="5" fillId="0" borderId="0" xfId="0" applyNumberFormat="1" applyFont="1"/>
    <xf numFmtId="0" fontId="2" fillId="0" borderId="0" xfId="0" applyFont="1" applyFill="1" applyAlignment="1">
      <alignment wrapText="1"/>
    </xf>
    <xf numFmtId="165" fontId="5" fillId="0" borderId="44" xfId="32" applyNumberFormat="1" applyFont="1" applyFill="1" applyBorder="1" applyAlignment="1">
      <alignment horizontal="center"/>
    </xf>
    <xf numFmtId="165" fontId="5" fillId="0" borderId="46" xfId="32" applyNumberFormat="1" applyFont="1" applyFill="1" applyBorder="1" applyAlignment="1">
      <alignment horizontal="center"/>
    </xf>
    <xf numFmtId="166" fontId="3" fillId="0" borderId="21" xfId="32" applyNumberFormat="1" applyFont="1" applyFill="1" applyBorder="1" applyAlignment="1">
      <alignment horizontal="center"/>
    </xf>
    <xf numFmtId="0" fontId="27" fillId="0" borderId="0" xfId="15" applyFont="1" applyFill="1" applyBorder="1" applyAlignment="1">
      <alignment horizontal="center"/>
    </xf>
    <xf numFmtId="0" fontId="27" fillId="0" borderId="0" xfId="15" applyFont="1" applyFill="1" applyBorder="1" applyAlignment="1">
      <alignment horizontal="right" wrapText="1"/>
    </xf>
    <xf numFmtId="0" fontId="6" fillId="0" borderId="0" xfId="15" applyFill="1" applyBorder="1"/>
    <xf numFmtId="0" fontId="36" fillId="0" borderId="0" xfId="36" applyFont="1" applyFill="1" applyBorder="1" applyAlignment="1">
      <alignment horizontal="right" wrapText="1"/>
    </xf>
    <xf numFmtId="0" fontId="36" fillId="0" borderId="0" xfId="36" applyFont="1" applyFill="1" applyBorder="1" applyAlignment="1">
      <alignment horizontal="center"/>
    </xf>
    <xf numFmtId="0" fontId="37" fillId="0" borderId="0" xfId="36" applyFill="1" applyBorder="1"/>
    <xf numFmtId="0" fontId="1" fillId="0" borderId="0" xfId="35" applyFill="1" applyBorder="1"/>
    <xf numFmtId="0" fontId="27" fillId="0" borderId="0" xfId="28" applyFont="1" applyFill="1" applyBorder="1" applyAlignment="1">
      <alignment horizontal="right" wrapText="1"/>
    </xf>
    <xf numFmtId="0" fontId="27" fillId="0" borderId="0" xfId="28" applyFont="1" applyFill="1" applyBorder="1" applyAlignment="1">
      <alignment horizontal="center"/>
    </xf>
    <xf numFmtId="0" fontId="6" fillId="0" borderId="0" xfId="28" applyFill="1" applyBorder="1"/>
    <xf numFmtId="0" fontId="36" fillId="0" borderId="0" xfId="34" applyFont="1" applyFill="1" applyBorder="1" applyAlignment="1">
      <alignment horizontal="right" wrapText="1"/>
    </xf>
    <xf numFmtId="0" fontId="36" fillId="0" borderId="0" xfId="34" applyFont="1" applyFill="1" applyBorder="1" applyAlignment="1">
      <alignment horizontal="center"/>
    </xf>
    <xf numFmtId="0" fontId="37" fillId="0" borderId="0" xfId="34" applyFill="1" applyBorder="1"/>
    <xf numFmtId="3" fontId="5" fillId="0" borderId="0" xfId="0" applyNumberFormat="1" applyFont="1" applyFill="1" applyBorder="1"/>
    <xf numFmtId="0" fontId="3" fillId="0" borderId="0" xfId="0" applyFont="1" applyFill="1" applyBorder="1" applyAlignment="1">
      <alignment horizontal="center" wrapText="1"/>
    </xf>
    <xf numFmtId="3" fontId="5" fillId="0" borderId="0" xfId="1" applyNumberFormat="1" applyFont="1" applyFill="1" applyBorder="1" applyAlignment="1">
      <alignment horizontal="center" wrapText="1"/>
    </xf>
    <xf numFmtId="3" fontId="3" fillId="0" borderId="0" xfId="1" applyNumberFormat="1" applyFont="1" applyFill="1" applyBorder="1" applyAlignment="1">
      <alignment horizontal="center"/>
    </xf>
    <xf numFmtId="0" fontId="27" fillId="0" borderId="0" xfId="22" applyFont="1" applyFill="1" applyBorder="1" applyAlignment="1">
      <alignment horizontal="right" wrapText="1"/>
    </xf>
    <xf numFmtId="0" fontId="27" fillId="0" borderId="0" xfId="22" applyFont="1" applyFill="1" applyBorder="1" applyAlignment="1">
      <alignment horizontal="center"/>
    </xf>
    <xf numFmtId="0" fontId="6" fillId="0" borderId="0" xfId="22" applyFill="1" applyBorder="1"/>
    <xf numFmtId="165" fontId="38" fillId="0" borderId="32" xfId="32" applyNumberFormat="1" applyFont="1" applyBorder="1" applyAlignment="1">
      <alignment horizontal="center"/>
    </xf>
    <xf numFmtId="0" fontId="0" fillId="0" borderId="0" xfId="0" applyBorder="1" applyAlignment="1">
      <alignment horizontal="center"/>
    </xf>
    <xf numFmtId="0" fontId="0" fillId="0" borderId="0" xfId="0" applyAlignment="1">
      <alignment horizontal="center"/>
    </xf>
    <xf numFmtId="0" fontId="12" fillId="0" borderId="0" xfId="2" applyAlignment="1" applyProtection="1">
      <alignment wrapText="1"/>
    </xf>
    <xf numFmtId="0" fontId="5" fillId="0" borderId="0" xfId="0" applyFont="1" applyAlignment="1">
      <alignment horizontal="center" wrapText="1"/>
    </xf>
    <xf numFmtId="0" fontId="3" fillId="0" borderId="26" xfId="24" applyFont="1" applyFill="1" applyBorder="1" applyAlignment="1">
      <alignment horizontal="center" wrapText="1"/>
    </xf>
    <xf numFmtId="0" fontId="3" fillId="0" borderId="27" xfId="24" applyFont="1" applyFill="1" applyBorder="1" applyAlignment="1">
      <alignment horizontal="center" wrapText="1"/>
    </xf>
    <xf numFmtId="0" fontId="3" fillId="0" borderId="57" xfId="24" applyFont="1" applyFill="1" applyBorder="1" applyAlignment="1">
      <alignment horizontal="center" vertical="center" wrapText="1"/>
    </xf>
    <xf numFmtId="0" fontId="3" fillId="0" borderId="58" xfId="24" applyFont="1" applyFill="1" applyBorder="1" applyAlignment="1">
      <alignment horizontal="center" vertical="center" wrapText="1"/>
    </xf>
    <xf numFmtId="0" fontId="3" fillId="0" borderId="12" xfId="24" applyFont="1" applyFill="1" applyBorder="1" applyAlignment="1">
      <alignment horizontal="center"/>
    </xf>
    <xf numFmtId="0" fontId="3" fillId="0" borderId="13" xfId="24" applyFont="1" applyFill="1" applyBorder="1" applyAlignment="1">
      <alignment horizontal="center"/>
    </xf>
    <xf numFmtId="0" fontId="3" fillId="0" borderId="14" xfId="24" applyFont="1" applyFill="1" applyBorder="1" applyAlignment="1">
      <alignment horizontal="center"/>
    </xf>
    <xf numFmtId="0" fontId="3" fillId="0" borderId="22" xfId="24" applyFont="1" applyFill="1" applyBorder="1" applyAlignment="1">
      <alignment horizontal="center"/>
    </xf>
    <xf numFmtId="0" fontId="3" fillId="0" borderId="59" xfId="24" applyFont="1" applyFill="1" applyBorder="1" applyAlignment="1">
      <alignment horizontal="center"/>
    </xf>
    <xf numFmtId="0" fontId="3" fillId="0" borderId="0" xfId="24" applyFont="1" applyFill="1" applyAlignment="1">
      <alignment horizontal="left" vertical="top" wrapText="1"/>
    </xf>
    <xf numFmtId="0" fontId="3" fillId="0" borderId="22" xfId="24" applyFont="1" applyFill="1" applyBorder="1" applyAlignment="1">
      <alignment horizontal="center" wrapText="1"/>
    </xf>
    <xf numFmtId="0" fontId="3" fillId="0" borderId="35" xfId="24" applyFont="1" applyFill="1" applyBorder="1" applyAlignment="1">
      <alignment horizontal="center" wrapText="1"/>
    </xf>
    <xf numFmtId="0" fontId="3" fillId="0" borderId="26" xfId="24" applyFont="1" applyFill="1" applyBorder="1" applyAlignment="1">
      <alignment horizontal="center" vertical="center" wrapText="1"/>
    </xf>
    <xf numFmtId="0" fontId="3" fillId="0" borderId="27" xfId="24" applyFont="1" applyFill="1" applyBorder="1" applyAlignment="1">
      <alignment horizontal="center" vertical="center" wrapText="1"/>
    </xf>
    <xf numFmtId="0" fontId="2" fillId="0" borderId="0" xfId="0" applyFont="1" applyFill="1" applyAlignment="1">
      <alignment horizontal="left" vertical="top" wrapText="1"/>
    </xf>
    <xf numFmtId="0" fontId="5" fillId="0" borderId="0" xfId="0" applyFont="1" applyFill="1" applyAlignment="1">
      <alignment horizontal="left" vertical="top" wrapText="1"/>
    </xf>
    <xf numFmtId="0" fontId="0" fillId="0" borderId="0" xfId="0"/>
    <xf numFmtId="0" fontId="3" fillId="0" borderId="22" xfId="0" applyFont="1" applyFill="1" applyBorder="1" applyAlignment="1">
      <alignment horizontal="center" wrapText="1"/>
    </xf>
    <xf numFmtId="0" fontId="3" fillId="0" borderId="23" xfId="0" applyFont="1" applyFill="1" applyBorder="1" applyAlignment="1">
      <alignment horizontal="center" wrapText="1"/>
    </xf>
    <xf numFmtId="0" fontId="3" fillId="0" borderId="51" xfId="0" applyFont="1" applyFill="1" applyBorder="1" applyAlignment="1">
      <alignment horizontal="center" vertical="top" wrapText="1"/>
    </xf>
    <xf numFmtId="0" fontId="3" fillId="0" borderId="13" xfId="0" applyFont="1" applyFill="1" applyBorder="1" applyAlignment="1">
      <alignment horizontal="center" vertical="top" wrapText="1"/>
    </xf>
    <xf numFmtId="0" fontId="3" fillId="0" borderId="44" xfId="0" applyFont="1" applyFill="1" applyBorder="1" applyAlignment="1">
      <alignment horizontal="center" vertical="top" wrapText="1"/>
    </xf>
    <xf numFmtId="0" fontId="3" fillId="0" borderId="12" xfId="0" applyFont="1" applyFill="1" applyBorder="1" applyAlignment="1">
      <alignment horizontal="center" vertical="top" wrapText="1"/>
    </xf>
    <xf numFmtId="0" fontId="3" fillId="0" borderId="14" xfId="0" applyFont="1" applyFill="1" applyBorder="1" applyAlignment="1">
      <alignment horizontal="center" vertical="top" wrapText="1"/>
    </xf>
    <xf numFmtId="0" fontId="0" fillId="0" borderId="1" xfId="0" applyBorder="1" applyAlignment="1">
      <alignment horizontal="center"/>
    </xf>
    <xf numFmtId="0" fontId="5" fillId="0" borderId="0" xfId="24" applyFont="1" applyFill="1" applyAlignment="1">
      <alignment horizontal="left" wrapText="1"/>
    </xf>
    <xf numFmtId="0" fontId="8" fillId="0" borderId="0" xfId="0" applyFont="1" applyFill="1" applyAlignment="1">
      <alignment horizontal="left" vertical="top" wrapText="1"/>
    </xf>
    <xf numFmtId="0" fontId="3" fillId="0" borderId="22" xfId="0" applyFont="1" applyFill="1" applyBorder="1" applyAlignment="1">
      <alignment horizontal="center" vertical="top" wrapText="1"/>
    </xf>
    <xf numFmtId="0" fontId="3" fillId="0" borderId="59" xfId="0" applyFont="1" applyFill="1" applyBorder="1" applyAlignment="1">
      <alignment horizontal="center" vertical="top" wrapText="1"/>
    </xf>
    <xf numFmtId="0" fontId="3" fillId="0" borderId="57" xfId="0" applyFont="1" applyFill="1" applyBorder="1" applyAlignment="1">
      <alignment horizontal="center" vertical="top" wrapText="1"/>
    </xf>
    <xf numFmtId="0" fontId="10" fillId="0" borderId="0" xfId="0" applyFont="1" applyFill="1" applyAlignment="1">
      <alignment horizontal="left" wrapText="1"/>
    </xf>
    <xf numFmtId="0" fontId="7" fillId="9" borderId="13" xfId="0" applyFont="1" applyFill="1" applyBorder="1" applyAlignment="1">
      <alignment horizontal="center" vertical="top" wrapText="1"/>
    </xf>
    <xf numFmtId="0" fontId="7" fillId="9" borderId="14" xfId="0" applyFont="1" applyFill="1" applyBorder="1" applyAlignment="1">
      <alignment horizontal="center" vertical="top" wrapText="1"/>
    </xf>
    <xf numFmtId="0" fontId="7" fillId="9" borderId="26" xfId="0" applyFont="1" applyFill="1" applyBorder="1" applyAlignment="1">
      <alignment horizontal="center" wrapText="1"/>
    </xf>
    <xf numFmtId="0" fontId="7" fillId="9" borderId="54" xfId="0" applyFont="1" applyFill="1" applyBorder="1" applyAlignment="1">
      <alignment horizontal="center" wrapText="1"/>
    </xf>
    <xf numFmtId="0" fontId="7" fillId="9" borderId="51" xfId="0" applyFont="1" applyFill="1" applyBorder="1" applyAlignment="1">
      <alignment horizontal="center" vertical="top" wrapText="1"/>
    </xf>
    <xf numFmtId="0" fontId="7" fillId="9" borderId="12" xfId="0" applyFont="1" applyFill="1" applyBorder="1" applyAlignment="1">
      <alignment horizontal="center" vertical="top" wrapText="1"/>
    </xf>
    <xf numFmtId="0" fontId="7" fillId="9" borderId="44" xfId="0" applyFont="1" applyFill="1" applyBorder="1" applyAlignment="1">
      <alignment horizontal="center" vertical="top" wrapText="1"/>
    </xf>
    <xf numFmtId="0" fontId="8" fillId="0" borderId="0" xfId="0" applyFont="1" applyFill="1" applyAlignment="1">
      <alignment horizontal="left" wrapText="1"/>
    </xf>
    <xf numFmtId="0" fontId="3" fillId="0" borderId="35" xfId="0" applyFont="1" applyFill="1" applyBorder="1" applyAlignment="1">
      <alignment horizontal="center" wrapText="1"/>
    </xf>
    <xf numFmtId="0" fontId="3" fillId="0" borderId="19" xfId="0" applyFont="1" applyFill="1" applyBorder="1" applyAlignment="1">
      <alignment horizontal="center" vertical="top" wrapText="1"/>
    </xf>
    <xf numFmtId="0" fontId="3" fillId="0" borderId="20" xfId="0" applyFont="1" applyFill="1" applyBorder="1" applyAlignment="1">
      <alignment horizontal="center" vertical="top" wrapText="1"/>
    </xf>
    <xf numFmtId="0" fontId="3" fillId="0" borderId="21" xfId="0" applyFont="1" applyFill="1" applyBorder="1" applyAlignment="1">
      <alignment horizontal="center" vertical="top" wrapText="1"/>
    </xf>
    <xf numFmtId="0" fontId="11" fillId="0" borderId="0" xfId="0" applyFont="1" applyFill="1" applyAlignment="1">
      <alignment horizontal="center"/>
    </xf>
    <xf numFmtId="0" fontId="11" fillId="0" borderId="60" xfId="0" applyFont="1" applyFill="1" applyBorder="1" applyAlignment="1">
      <alignment horizontal="center"/>
    </xf>
    <xf numFmtId="0" fontId="3" fillId="0" borderId="33" xfId="0" applyFont="1" applyFill="1" applyBorder="1" applyAlignment="1">
      <alignment horizontal="center" vertical="top" wrapText="1"/>
    </xf>
    <xf numFmtId="0" fontId="3" fillId="0" borderId="30" xfId="0" applyFont="1" applyFill="1" applyBorder="1" applyAlignment="1">
      <alignment horizontal="center" vertical="top" wrapText="1"/>
    </xf>
    <xf numFmtId="0" fontId="3" fillId="0" borderId="31" xfId="0" applyFont="1" applyFill="1" applyBorder="1" applyAlignment="1">
      <alignment horizontal="center" vertical="top" wrapText="1"/>
    </xf>
    <xf numFmtId="0" fontId="3" fillId="0" borderId="29" xfId="0" applyFont="1" applyFill="1" applyBorder="1" applyAlignment="1">
      <alignment horizontal="center" vertical="top" wrapText="1"/>
    </xf>
    <xf numFmtId="0" fontId="5" fillId="0" borderId="0" xfId="0" applyFont="1" applyFill="1" applyBorder="1" applyAlignment="1">
      <alignment horizontal="center"/>
    </xf>
    <xf numFmtId="0" fontId="7" fillId="0" borderId="1" xfId="0" applyFont="1" applyFill="1" applyBorder="1" applyAlignment="1">
      <alignment horizontal="center" wrapText="1"/>
    </xf>
    <xf numFmtId="0" fontId="7" fillId="0" borderId="1" xfId="0" applyFont="1" applyFill="1" applyBorder="1" applyAlignment="1">
      <alignment horizontal="center" vertical="top" wrapText="1"/>
    </xf>
    <xf numFmtId="0" fontId="7" fillId="0" borderId="26" xfId="0" applyFont="1" applyFill="1" applyBorder="1" applyAlignment="1">
      <alignment horizontal="center" wrapText="1"/>
    </xf>
    <xf numFmtId="0" fontId="7" fillId="0" borderId="54" xfId="0" applyFont="1" applyFill="1" applyBorder="1" applyAlignment="1">
      <alignment horizontal="center" wrapText="1"/>
    </xf>
    <xf numFmtId="0" fontId="7" fillId="0" borderId="12" xfId="0" applyFont="1" applyFill="1" applyBorder="1" applyAlignment="1">
      <alignment horizontal="center" vertical="top" wrapText="1"/>
    </xf>
    <xf numFmtId="0" fontId="7" fillId="0" borderId="13" xfId="0" applyFont="1" applyFill="1" applyBorder="1" applyAlignment="1">
      <alignment horizontal="center" vertical="top" wrapText="1"/>
    </xf>
    <xf numFmtId="0" fontId="7" fillId="2" borderId="1" xfId="0" applyFont="1" applyFill="1" applyBorder="1" applyAlignment="1">
      <alignment horizontal="center" vertical="top" wrapText="1"/>
    </xf>
    <xf numFmtId="0" fontId="7" fillId="2" borderId="1" xfId="0" applyFont="1" applyFill="1" applyBorder="1" applyAlignment="1">
      <alignment horizontal="center" wrapText="1"/>
    </xf>
    <xf numFmtId="0" fontId="4" fillId="0" borderId="0" xfId="0" applyFont="1" applyAlignment="1">
      <alignment horizontal="left" wrapText="1"/>
    </xf>
    <xf numFmtId="0" fontId="7" fillId="2" borderId="13" xfId="0" applyFont="1" applyFill="1" applyBorder="1" applyAlignment="1">
      <alignment horizontal="center" vertical="top" wrapText="1"/>
    </xf>
    <xf numFmtId="0" fontId="7" fillId="2" borderId="14" xfId="0" applyFont="1" applyFill="1" applyBorder="1" applyAlignment="1">
      <alignment horizontal="center" vertical="top" wrapText="1"/>
    </xf>
    <xf numFmtId="0" fontId="7" fillId="2" borderId="26" xfId="0" applyFont="1" applyFill="1" applyBorder="1" applyAlignment="1">
      <alignment horizontal="center" wrapText="1"/>
    </xf>
    <xf numFmtId="0" fontId="7" fillId="2" borderId="54" xfId="0" applyFont="1" applyFill="1" applyBorder="1" applyAlignment="1">
      <alignment horizontal="center" wrapText="1"/>
    </xf>
    <xf numFmtId="0" fontId="7" fillId="2" borderId="12" xfId="0" applyFont="1" applyFill="1" applyBorder="1" applyAlignment="1">
      <alignment horizontal="center" vertical="top" wrapText="1"/>
    </xf>
    <xf numFmtId="0" fontId="2" fillId="0" borderId="0" xfId="0" applyFont="1" applyAlignment="1">
      <alignment wrapText="1"/>
    </xf>
    <xf numFmtId="0" fontId="5" fillId="0" borderId="0" xfId="0" applyFont="1" applyAlignment="1">
      <alignment wrapText="1"/>
    </xf>
    <xf numFmtId="0" fontId="38" fillId="0" borderId="13" xfId="0" applyFont="1" applyBorder="1" applyAlignment="1">
      <alignment horizontal="left"/>
    </xf>
    <xf numFmtId="0" fontId="38" fillId="0" borderId="14" xfId="0" applyFont="1" applyBorder="1" applyAlignment="1">
      <alignment horizontal="left"/>
    </xf>
    <xf numFmtId="0" fontId="38" fillId="0" borderId="16" xfId="0" applyFont="1" applyBorder="1" applyAlignment="1">
      <alignment horizontal="left"/>
    </xf>
    <xf numFmtId="0" fontId="38" fillId="0" borderId="17" xfId="0" applyFont="1" applyBorder="1" applyAlignment="1">
      <alignment horizontal="left"/>
    </xf>
  </cellXfs>
  <cellStyles count="37">
    <cellStyle name="Comma" xfId="1" builtinId="3"/>
    <cellStyle name="Hyperlink" xfId="2" builtinId="8"/>
    <cellStyle name="Normal" xfId="0" builtinId="0"/>
    <cellStyle name="Normal 2" xfId="35"/>
    <cellStyle name="Normal_(1) Tests" xfId="3"/>
    <cellStyle name="Normal_(1) VINs with diesel" xfId="4"/>
    <cellStyle name="Normal_(1) VINs with diesel_1" xfId="5"/>
    <cellStyle name="Normal_(2)(Diesel)" xfId="6"/>
    <cellStyle name="Normal_(2)(i) MA31" xfId="7"/>
    <cellStyle name="Normal_(2)(i) OBD" xfId="8"/>
    <cellStyle name="Normal_(2)(i) Opacity" xfId="9"/>
    <cellStyle name="Normal_(2)(i) Trans" xfId="10"/>
    <cellStyle name="Normal_(2)(ii) OBD" xfId="11"/>
    <cellStyle name="Normal_(2)(iii) OBD" xfId="12"/>
    <cellStyle name="Normal_(2)(iv) OBD" xfId="13"/>
    <cellStyle name="Normal_(2)(vi) No Outcome" xfId="14"/>
    <cellStyle name="Normal_(2)(xi) Pass OBD" xfId="15"/>
    <cellStyle name="Normal_(2)(xi) Pass OBD_1" xfId="16"/>
    <cellStyle name="Normal_(2)(xii) Fail OBD" xfId="17"/>
    <cellStyle name="Normal_(2)(xix) MIL on no DTCs" xfId="18"/>
    <cellStyle name="Normal_(2)(xxi) MIL on w DTCs _1" xfId="34"/>
    <cellStyle name="Normal_(2)(xxii) MIL off no DTCs " xfId="19"/>
    <cellStyle name="Normal_(2)(xxiii) Not Ready" xfId="20"/>
    <cellStyle name="Normal_(2)(xxiii) Not Ready Failures" xfId="21"/>
    <cellStyle name="Normal_(2)(xxiii) Not Ready Turnaways" xfId="22"/>
    <cellStyle name="Normal_(2)(xxiv)Alternative OBD Tests" xfId="33"/>
    <cellStyle name="Normal_(2)(xxiv)OBD Exceptions" xfId="23"/>
    <cellStyle name="Normal_2003_EPA_Test_Data_Report_Tables_DRAFT_2_Formatted" xfId="24"/>
    <cellStyle name="Normal_Diesel results 2003" xfId="25"/>
    <cellStyle name="Normal_NoKnownOut_InitialFailed_Paul" xfId="26"/>
    <cellStyle name="Normal_QA" xfId="27"/>
    <cellStyle name="Normal_Sheet1" xfId="28"/>
    <cellStyle name="Normal_Sheet1 2" xfId="36"/>
    <cellStyle name="Normal_Sheet2" xfId="29"/>
    <cellStyle name="Normal_worksheet" xfId="30"/>
    <cellStyle name="Normal_xtra" xfId="31"/>
    <cellStyle name="Percent" xfId="32"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29.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37.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39.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41.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200" b="1" i="0" u="none" strike="noStrike" baseline="0">
                <a:solidFill>
                  <a:srgbClr val="000000"/>
                </a:solidFill>
                <a:latin typeface="Arial"/>
                <a:ea typeface="Arial"/>
                <a:cs typeface="Arial"/>
              </a:defRPr>
            </a:pPr>
            <a:r>
              <a:rPr lang="en-US" sz="1200" b="1" i="0" u="none" strike="noStrike" baseline="0">
                <a:solidFill>
                  <a:srgbClr val="000000"/>
                </a:solidFill>
                <a:latin typeface="Arial"/>
                <a:cs typeface="Arial"/>
              </a:rPr>
              <a:t>2005 Failure Rate by Model Year</a:t>
            </a:r>
            <a:endParaRPr lang="en-US" sz="1200" b="0" i="0" u="none" strike="noStrike" baseline="0">
              <a:solidFill>
                <a:srgbClr val="000000"/>
              </a:solidFill>
              <a:latin typeface="Arial"/>
              <a:cs typeface="Arial"/>
            </a:endParaRPr>
          </a:p>
          <a:p>
            <a:pPr>
              <a:defRPr sz="1200" b="1" i="0" u="none" strike="noStrike" baseline="0">
                <a:solidFill>
                  <a:srgbClr val="000000"/>
                </a:solidFill>
                <a:latin typeface="Arial"/>
                <a:ea typeface="Arial"/>
                <a:cs typeface="Arial"/>
              </a:defRPr>
            </a:pPr>
            <a:r>
              <a:rPr lang="en-US" sz="1000" b="0" i="0" u="none" strike="noStrike" baseline="0">
                <a:solidFill>
                  <a:srgbClr val="000000"/>
                </a:solidFill>
                <a:latin typeface="Arial"/>
                <a:cs typeface="Arial"/>
              </a:rPr>
              <a:t>Non-diesel Initial Tests</a:t>
            </a:r>
          </a:p>
        </c:rich>
      </c:tx>
      <c:layout>
        <c:manualLayout>
          <c:xMode val="edge"/>
          <c:yMode val="edge"/>
          <c:x val="0.27121771217712176"/>
          <c:y val="3.2345013477089207E-2"/>
        </c:manualLayout>
      </c:layout>
      <c:spPr>
        <a:noFill/>
        <a:ln w="25400">
          <a:noFill/>
        </a:ln>
      </c:spPr>
    </c:title>
    <c:plotArea>
      <c:layout>
        <c:manualLayout>
          <c:layoutTarget val="inner"/>
          <c:xMode val="edge"/>
          <c:yMode val="edge"/>
          <c:x val="0.14022140221402221"/>
          <c:y val="0.18059299191374664"/>
          <c:w val="0.81549815498154976"/>
          <c:h val="0.61185983827493684"/>
        </c:manualLayout>
      </c:layout>
      <c:lineChart>
        <c:grouping val="standar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numRef>
              <c:f>(xtra!$A$6:$A$17,xtra!$A$19:$A$29)</c:f>
              <c:numCache>
                <c:formatCode>General</c:formatCode>
                <c:ptCount val="23"/>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numCache>
            </c:numRef>
          </c:cat>
          <c:val>
            <c:numRef>
              <c:f>(xtra!$J$6:$J$17,xtra!$J$19:$J$29)</c:f>
              <c:numCache>
                <c:formatCode>0.0%</c:formatCode>
                <c:ptCount val="23"/>
                <c:pt idx="0">
                  <c:v>0.24158285964145168</c:v>
                </c:pt>
                <c:pt idx="1">
                  <c:v>0.2018379468788524</c:v>
                </c:pt>
                <c:pt idx="2">
                  <c:v>0.20426042050903725</c:v>
                </c:pt>
                <c:pt idx="3">
                  <c:v>0.1589104910395969</c:v>
                </c:pt>
                <c:pt idx="4">
                  <c:v>0.17168965820226695</c:v>
                </c:pt>
                <c:pt idx="5">
                  <c:v>0.14014808953199187</c:v>
                </c:pt>
                <c:pt idx="6">
                  <c:v>0.13817359628187414</c:v>
                </c:pt>
                <c:pt idx="7">
                  <c:v>0.15748628904641132</c:v>
                </c:pt>
                <c:pt idx="8">
                  <c:v>0.15146724631953365</c:v>
                </c:pt>
                <c:pt idx="9">
                  <c:v>0.11555181128896377</c:v>
                </c:pt>
                <c:pt idx="10">
                  <c:v>8.1365618890058652E-2</c:v>
                </c:pt>
                <c:pt idx="11">
                  <c:v>5.4247492560343877E-2</c:v>
                </c:pt>
                <c:pt idx="12">
                  <c:v>0.17981791814373188</c:v>
                </c:pt>
                <c:pt idx="13">
                  <c:v>0.14199419678185177</c:v>
                </c:pt>
                <c:pt idx="14">
                  <c:v>0.11709344297387671</c:v>
                </c:pt>
                <c:pt idx="15">
                  <c:v>8.5505176722599066E-2</c:v>
                </c:pt>
                <c:pt idx="16">
                  <c:v>7.0499234997449992E-2</c:v>
                </c:pt>
                <c:pt idx="17">
                  <c:v>6.9585194341756945E-2</c:v>
                </c:pt>
                <c:pt idx="18">
                  <c:v>3.9352481635508571E-2</c:v>
                </c:pt>
                <c:pt idx="19">
                  <c:v>3.2234343789099368E-2</c:v>
                </c:pt>
                <c:pt idx="20">
                  <c:v>3.4111450173958675E-2</c:v>
                </c:pt>
                <c:pt idx="21">
                  <c:v>2.770913510228884E-2</c:v>
                </c:pt>
                <c:pt idx="22">
                  <c:v>4.6153846153846156E-2</c:v>
                </c:pt>
              </c:numCache>
            </c:numRef>
          </c:val>
        </c:ser>
        <c:marker val="1"/>
        <c:axId val="78284672"/>
        <c:axId val="78594816"/>
      </c:lineChart>
      <c:catAx>
        <c:axId val="78284672"/>
        <c:scaling>
          <c:orientation val="minMax"/>
        </c:scaling>
        <c:axPos val="b"/>
        <c:title>
          <c:tx>
            <c:rich>
              <a:bodyPr/>
              <a:lstStyle/>
              <a:p>
                <a:pPr>
                  <a:defRPr sz="1100" b="1" i="0" u="none" strike="noStrike" baseline="0">
                    <a:solidFill>
                      <a:srgbClr val="000000"/>
                    </a:solidFill>
                    <a:latin typeface="Arial"/>
                    <a:ea typeface="Arial"/>
                    <a:cs typeface="Arial"/>
                  </a:defRPr>
                </a:pPr>
                <a:r>
                  <a:t>Model Year</a:t>
                </a:r>
              </a:p>
            </c:rich>
          </c:tx>
          <c:layout>
            <c:manualLayout>
              <c:xMode val="edge"/>
              <c:yMode val="edge"/>
              <c:x val="0.47047970479705042"/>
              <c:y val="0.88409703504043125"/>
            </c:manualLayout>
          </c:layout>
          <c:spPr>
            <a:noFill/>
            <a:ln w="25400">
              <a:noFill/>
            </a:ln>
          </c:spPr>
        </c:title>
        <c:numFmt formatCode="General" sourceLinked="1"/>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78594816"/>
        <c:crosses val="autoZero"/>
        <c:auto val="1"/>
        <c:lblAlgn val="ctr"/>
        <c:lblOffset val="100"/>
        <c:tickLblSkip val="1"/>
        <c:tickMarkSkip val="1"/>
      </c:catAx>
      <c:valAx>
        <c:axId val="78594816"/>
        <c:scaling>
          <c:orientation val="minMax"/>
        </c:scaling>
        <c:axPos val="l"/>
        <c:majorGridlines>
          <c:spPr>
            <a:ln w="3175">
              <a:solidFill>
                <a:srgbClr val="000000"/>
              </a:solidFill>
              <a:prstDash val="solid"/>
            </a:ln>
          </c:spPr>
        </c:majorGridlines>
        <c:title>
          <c:tx>
            <c:rich>
              <a:bodyPr/>
              <a:lstStyle/>
              <a:p>
                <a:pPr>
                  <a:defRPr sz="1100" b="1" i="0" u="none" strike="noStrike" baseline="0">
                    <a:solidFill>
                      <a:srgbClr val="000000"/>
                    </a:solidFill>
                    <a:latin typeface="Arial"/>
                    <a:ea typeface="Arial"/>
                    <a:cs typeface="Arial"/>
                  </a:defRPr>
                </a:pPr>
                <a:r>
                  <a:t>Failure Rate</a:t>
                </a:r>
              </a:p>
            </c:rich>
          </c:tx>
          <c:layout>
            <c:manualLayout>
              <c:xMode val="edge"/>
              <c:yMode val="edge"/>
              <c:x val="2.9520295202952029E-2"/>
              <c:y val="0.36388140161725396"/>
            </c:manualLayout>
          </c:layout>
          <c:spPr>
            <a:noFill/>
            <a:ln w="25400">
              <a:noFill/>
            </a:ln>
          </c:spPr>
        </c:title>
        <c:numFmt formatCode="0%" sourceLinked="0"/>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78284672"/>
        <c:crosses val="autoZero"/>
        <c:crossBetween val="midCat"/>
      </c:valAx>
      <c:spPr>
        <a:no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pageMargins b="1" l="0.750000000000003" r="0.750000000000003"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575" b="1" i="0" u="none" strike="noStrike" baseline="0">
                <a:solidFill>
                  <a:srgbClr val="000000"/>
                </a:solidFill>
                <a:latin typeface="Arial"/>
                <a:ea typeface="Arial"/>
                <a:cs typeface="Arial"/>
              </a:defRPr>
            </a:pPr>
            <a:r>
              <a:rPr lang="en-US" sz="1575" b="1" i="0" u="none" strike="noStrike" baseline="0">
                <a:solidFill>
                  <a:srgbClr val="000000"/>
                </a:solidFill>
                <a:latin typeface="Arial"/>
                <a:cs typeface="Arial"/>
              </a:rPr>
              <a:t>Diesel Test Initial Failure Rate</a:t>
            </a:r>
          </a:p>
          <a:p>
            <a:pPr>
              <a:defRPr sz="1575" b="1" i="0" u="none" strike="noStrike" baseline="0">
                <a:solidFill>
                  <a:srgbClr val="000000"/>
                </a:solidFill>
                <a:latin typeface="Arial"/>
                <a:ea typeface="Arial"/>
                <a:cs typeface="Arial"/>
              </a:defRPr>
            </a:pPr>
            <a:r>
              <a:rPr lang="en-US" sz="1375" b="0" i="0" u="none" strike="noStrike" baseline="0">
                <a:solidFill>
                  <a:srgbClr val="000000"/>
                </a:solidFill>
                <a:latin typeface="Arial"/>
                <a:cs typeface="Arial"/>
              </a:rPr>
              <a:t>by Model Year and Vehicle Type</a:t>
            </a:r>
          </a:p>
        </c:rich>
      </c:tx>
      <c:layout>
        <c:manualLayout>
          <c:xMode val="edge"/>
          <c:yMode val="edge"/>
          <c:x val="0.3075936941885033"/>
          <c:y val="3.1100514798560391E-2"/>
        </c:manualLayout>
      </c:layout>
      <c:spPr>
        <a:noFill/>
        <a:ln w="25400">
          <a:noFill/>
        </a:ln>
      </c:spPr>
    </c:title>
    <c:plotArea>
      <c:layout>
        <c:manualLayout>
          <c:layoutTarget val="inner"/>
          <c:xMode val="edge"/>
          <c:yMode val="edge"/>
          <c:x val="0.12355227883722322"/>
          <c:y val="0.19138778337575618"/>
          <c:w val="0.82239485601026585"/>
          <c:h val="0.58612508658825369"/>
        </c:manualLayout>
      </c:layout>
      <c:lineChart>
        <c:grouping val="standard"/>
        <c:ser>
          <c:idx val="0"/>
          <c:order val="0"/>
          <c:tx>
            <c:strRef>
              <c:f>'(2)(i) Opacity'!$B$9:$D$9</c:f>
              <c:strCache>
                <c:ptCount val="1"/>
                <c:pt idx="0">
                  <c:v>MDDV</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'(2)(i) Opacity'!$A$11:$A$38</c:f>
              <c:numCache>
                <c:formatCode>0</c:formatCode>
                <c:ptCount val="28"/>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numCache>
            </c:numRef>
          </c:cat>
          <c:val>
            <c:numRef>
              <c:f>'(2)(i) Opacity'!$D$11:$D$38</c:f>
              <c:numCache>
                <c:formatCode>0.0%</c:formatCode>
                <c:ptCount val="28"/>
                <c:pt idx="0">
                  <c:v>0</c:v>
                </c:pt>
                <c:pt idx="1">
                  <c:v>0</c:v>
                </c:pt>
                <c:pt idx="2">
                  <c:v>2.3809523809523808E-2</c:v>
                </c:pt>
                <c:pt idx="3">
                  <c:v>5.6818181818181816E-2</c:v>
                </c:pt>
                <c:pt idx="4">
                  <c:v>3.6036036036036036E-2</c:v>
                </c:pt>
                <c:pt idx="5">
                  <c:v>2.564102564102564E-2</c:v>
                </c:pt>
                <c:pt idx="6">
                  <c:v>1.4925373134328358E-2</c:v>
                </c:pt>
                <c:pt idx="7">
                  <c:v>4.4776119402985072E-2</c:v>
                </c:pt>
                <c:pt idx="8">
                  <c:v>2.8571428571428571E-2</c:v>
                </c:pt>
                <c:pt idx="9">
                  <c:v>4.4871794871794872E-2</c:v>
                </c:pt>
                <c:pt idx="10">
                  <c:v>7.8125E-2</c:v>
                </c:pt>
                <c:pt idx="11">
                  <c:v>4.060913705583756E-2</c:v>
                </c:pt>
                <c:pt idx="12">
                  <c:v>2.5316455696202531E-2</c:v>
                </c:pt>
                <c:pt idx="13">
                  <c:v>3.3635187580853813E-2</c:v>
                </c:pt>
                <c:pt idx="14">
                  <c:v>7.2164948453608241E-2</c:v>
                </c:pt>
                <c:pt idx="15">
                  <c:v>3.4102306920762285E-2</c:v>
                </c:pt>
                <c:pt idx="16">
                  <c:v>3.8054968287526428E-2</c:v>
                </c:pt>
                <c:pt idx="17">
                  <c:v>3.2388663967611336E-2</c:v>
                </c:pt>
                <c:pt idx="18">
                  <c:v>2.7447392497712716E-2</c:v>
                </c:pt>
                <c:pt idx="19">
                  <c:v>1.7471736896197326E-2</c:v>
                </c:pt>
                <c:pt idx="20">
                  <c:v>1.3545816733067729E-2</c:v>
                </c:pt>
                <c:pt idx="21">
                  <c:v>8.2682590721175932E-3</c:v>
                </c:pt>
                <c:pt idx="22">
                  <c:v>7.7319587628865982E-3</c:v>
                </c:pt>
              </c:numCache>
            </c:numRef>
          </c:val>
        </c:ser>
        <c:ser>
          <c:idx val="1"/>
          <c:order val="1"/>
          <c:tx>
            <c:strRef>
              <c:f>'(2)(i) Opacity'!$E$9:$G$9</c:f>
              <c:strCache>
                <c:ptCount val="1"/>
                <c:pt idx="0">
                  <c:v>HDDV</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val>
            <c:numRef>
              <c:f>'(2)(i) Opacity'!$G$11:$G$38</c:f>
              <c:numCache>
                <c:formatCode>0.0%</c:formatCode>
                <c:ptCount val="28"/>
                <c:pt idx="0">
                  <c:v>8.1885856079404462E-2</c:v>
                </c:pt>
                <c:pt idx="1">
                  <c:v>7.8147612156295218E-2</c:v>
                </c:pt>
                <c:pt idx="2">
                  <c:v>7.7596996245306638E-2</c:v>
                </c:pt>
                <c:pt idx="3">
                  <c:v>8.3812654067378797E-2</c:v>
                </c:pt>
                <c:pt idx="4">
                  <c:v>8.41546626231994E-2</c:v>
                </c:pt>
                <c:pt idx="5">
                  <c:v>7.3770491803278687E-2</c:v>
                </c:pt>
                <c:pt idx="6">
                  <c:v>6.4293915040183697E-2</c:v>
                </c:pt>
                <c:pt idx="7">
                  <c:v>7.8260869565217397E-2</c:v>
                </c:pt>
                <c:pt idx="8">
                  <c:v>3.8834951456310676E-2</c:v>
                </c:pt>
                <c:pt idx="9">
                  <c:v>4.6065259117082535E-2</c:v>
                </c:pt>
                <c:pt idx="10">
                  <c:v>3.659305993690852E-2</c:v>
                </c:pt>
                <c:pt idx="11">
                  <c:v>3.2293178519593617E-2</c:v>
                </c:pt>
                <c:pt idx="12">
                  <c:v>1.9495958155016643E-2</c:v>
                </c:pt>
                <c:pt idx="13">
                  <c:v>3.5581912527798368E-2</c:v>
                </c:pt>
                <c:pt idx="14">
                  <c:v>3.6103542234332424E-2</c:v>
                </c:pt>
                <c:pt idx="15">
                  <c:v>2.8762080073630927E-2</c:v>
                </c:pt>
                <c:pt idx="16">
                  <c:v>2.1216139420344761E-2</c:v>
                </c:pt>
                <c:pt idx="17">
                  <c:v>2.3211243611584328E-2</c:v>
                </c:pt>
                <c:pt idx="18">
                  <c:v>2.1952358710882764E-2</c:v>
                </c:pt>
                <c:pt idx="19">
                  <c:v>3.086269744835966E-2</c:v>
                </c:pt>
                <c:pt idx="20">
                  <c:v>2.636667252592723E-2</c:v>
                </c:pt>
                <c:pt idx="21">
                  <c:v>2.5611510791366907E-2</c:v>
                </c:pt>
                <c:pt idx="22">
                  <c:v>3.346927295738996E-2</c:v>
                </c:pt>
                <c:pt idx="23">
                  <c:v>2.7938585451799648E-2</c:v>
                </c:pt>
                <c:pt idx="24">
                  <c:v>8.6917762424782701E-3</c:v>
                </c:pt>
                <c:pt idx="25">
                  <c:v>1.9537609899055682E-3</c:v>
                </c:pt>
                <c:pt idx="26">
                  <c:v>8.4674005080440302E-4</c:v>
                </c:pt>
                <c:pt idx="27">
                  <c:v>0</c:v>
                </c:pt>
              </c:numCache>
            </c:numRef>
          </c:val>
        </c:ser>
        <c:marker val="1"/>
        <c:axId val="79559296"/>
        <c:axId val="79434496"/>
      </c:lineChart>
      <c:catAx>
        <c:axId val="79559296"/>
        <c:scaling>
          <c:orientation val="minMax"/>
        </c:scaling>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6718205435325105"/>
              <c:y val="0.91626901291143292"/>
            </c:manualLayout>
          </c:layout>
          <c:spPr>
            <a:noFill/>
            <a:ln w="25400">
              <a:noFill/>
            </a:ln>
          </c:spPr>
        </c:title>
        <c:numFmt formatCode="0" sourceLinked="1"/>
        <c:tickLblPos val="nextTo"/>
        <c:spPr>
          <a:ln w="3175">
            <a:solidFill>
              <a:srgbClr val="000000"/>
            </a:solidFill>
            <a:prstDash val="solid"/>
          </a:ln>
        </c:spPr>
        <c:txPr>
          <a:bodyPr rot="-2700000" vert="horz"/>
          <a:lstStyle/>
          <a:p>
            <a:pPr>
              <a:defRPr sz="1175" b="1" i="0" u="none" strike="noStrike" baseline="0">
                <a:solidFill>
                  <a:srgbClr val="000000"/>
                </a:solidFill>
                <a:latin typeface="Arial"/>
                <a:ea typeface="Arial"/>
                <a:cs typeface="Arial"/>
              </a:defRPr>
            </a:pPr>
            <a:endParaRPr lang="en-US"/>
          </a:p>
        </c:txPr>
        <c:crossAx val="79434496"/>
        <c:crosses val="autoZero"/>
        <c:auto val="1"/>
        <c:lblAlgn val="ctr"/>
        <c:lblOffset val="100"/>
        <c:tickLblSkip val="2"/>
        <c:tickMarkSkip val="1"/>
      </c:catAx>
      <c:valAx>
        <c:axId val="79434496"/>
        <c:scaling>
          <c:orientation val="minMax"/>
          <c:max val="0.1"/>
        </c:scaling>
        <c:axPos val="l"/>
        <c:majorGridlines>
          <c:spPr>
            <a:ln w="3175">
              <a:solidFill>
                <a:srgbClr val="000000"/>
              </a:solidFill>
              <a:prstDash val="solid"/>
            </a:ln>
          </c:spPr>
        </c:majorGridlines>
        <c:title>
          <c:tx>
            <c:rich>
              <a:bodyPr/>
              <a:lstStyle/>
              <a:p>
                <a:pPr>
                  <a:defRPr sz="1375" b="1" i="0" u="none" strike="noStrike" baseline="0">
                    <a:solidFill>
                      <a:srgbClr val="000000"/>
                    </a:solidFill>
                    <a:latin typeface="Arial"/>
                    <a:ea typeface="Arial"/>
                    <a:cs typeface="Arial"/>
                  </a:defRPr>
                </a:pPr>
                <a:r>
                  <a:rPr lang="en-US"/>
                  <a:t>Failure Rate (%)</a:t>
                </a:r>
              </a:p>
            </c:rich>
          </c:tx>
          <c:layout>
            <c:manualLayout>
              <c:xMode val="edge"/>
              <c:yMode val="edge"/>
              <c:x val="6.4350145227720333E-3"/>
              <c:y val="0.31100514798560563"/>
            </c:manualLayout>
          </c:layout>
          <c:spPr>
            <a:noFill/>
            <a:ln w="25400">
              <a:noFill/>
            </a:ln>
          </c:spPr>
        </c:title>
        <c:numFmt formatCode="0.0%" sourceLinked="1"/>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79559296"/>
        <c:crosses val="autoZero"/>
        <c:crossBetween val="between"/>
        <c:majorUnit val="2.0000000000000004E-2"/>
      </c:valAx>
      <c:spPr>
        <a:noFill/>
        <a:ln w="12700">
          <a:solidFill>
            <a:srgbClr val="808080"/>
          </a:solidFill>
          <a:prstDash val="solid"/>
        </a:ln>
      </c:spPr>
    </c:plotArea>
    <c:legend>
      <c:legendPos val="r"/>
      <c:layout>
        <c:manualLayout>
          <c:xMode val="edge"/>
          <c:yMode val="edge"/>
          <c:x val="0.82239485601026585"/>
          <c:y val="0.20334951983674099"/>
          <c:w val="0.10810824398257099"/>
          <c:h val="8.6124502519091262E-2"/>
        </c:manualLayout>
      </c:layout>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875" b="0" i="0" u="none" strike="noStrike" baseline="0">
          <a:solidFill>
            <a:srgbClr val="000000"/>
          </a:solidFill>
          <a:latin typeface="Arial"/>
          <a:ea typeface="Arial"/>
          <a:cs typeface="Arial"/>
        </a:defRPr>
      </a:pPr>
      <a:endParaRPr lang="en-US"/>
    </a:p>
  </c:txPr>
  <c:printSettings>
    <c:headerFooter alignWithMargins="0"/>
    <c:pageMargins b="1" l="0.750000000000003" r="0.750000000000003" t="1" header="0.5" footer="0.5"/>
    <c:pageSetup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575" b="1" i="0" u="none" strike="noStrike" baseline="0">
                <a:solidFill>
                  <a:srgbClr val="000000"/>
                </a:solidFill>
                <a:latin typeface="Arial"/>
                <a:ea typeface="Arial"/>
                <a:cs typeface="Arial"/>
              </a:defRPr>
            </a:pPr>
            <a:r>
              <a:rPr lang="en-US" sz="1575" b="1" i="0" u="none" strike="noStrike" baseline="0">
                <a:solidFill>
                  <a:srgbClr val="000000"/>
                </a:solidFill>
                <a:latin typeface="Arial"/>
                <a:cs typeface="Arial"/>
              </a:rPr>
              <a:t>Diesel Test Initial Failures</a:t>
            </a:r>
          </a:p>
          <a:p>
            <a:pPr>
              <a:defRPr sz="1575" b="1" i="0" u="none" strike="noStrike" baseline="0">
                <a:solidFill>
                  <a:srgbClr val="000000"/>
                </a:solidFill>
                <a:latin typeface="Arial"/>
                <a:ea typeface="Arial"/>
                <a:cs typeface="Arial"/>
              </a:defRPr>
            </a:pPr>
            <a:r>
              <a:rPr lang="en-US" sz="1375" b="0" i="0" u="none" strike="noStrike" baseline="0">
                <a:solidFill>
                  <a:srgbClr val="000000"/>
                </a:solidFill>
                <a:latin typeface="Arial"/>
                <a:cs typeface="Arial"/>
              </a:rPr>
              <a:t>by Model Year and Vehicle Type</a:t>
            </a:r>
          </a:p>
        </c:rich>
      </c:tx>
      <c:layout>
        <c:manualLayout>
          <c:xMode val="edge"/>
          <c:yMode val="edge"/>
          <c:x val="0.33290509325362122"/>
          <c:y val="2.0642224952319752E-2"/>
        </c:manualLayout>
      </c:layout>
      <c:spPr>
        <a:noFill/>
        <a:ln w="25400">
          <a:noFill/>
        </a:ln>
      </c:spPr>
    </c:title>
    <c:plotArea>
      <c:layout>
        <c:manualLayout>
          <c:layoutTarget val="inner"/>
          <c:xMode val="edge"/>
          <c:yMode val="edge"/>
          <c:x val="9.2545045228805245E-2"/>
          <c:y val="0.15825705796778491"/>
          <c:w val="0.88817536462644897"/>
          <c:h val="0.62156032911984949"/>
        </c:manualLayout>
      </c:layout>
      <c:lineChart>
        <c:grouping val="standard"/>
        <c:ser>
          <c:idx val="0"/>
          <c:order val="0"/>
          <c:tx>
            <c:strRef>
              <c:f>'(2)(i) Opacity'!$B$9:$D$9</c:f>
              <c:strCache>
                <c:ptCount val="1"/>
                <c:pt idx="0">
                  <c:v>MDDV</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'(2)(i) Opacity'!$A$11:$A$38</c:f>
              <c:numCache>
                <c:formatCode>0</c:formatCode>
                <c:ptCount val="28"/>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numCache>
            </c:numRef>
          </c:cat>
          <c:val>
            <c:numRef>
              <c:f>'(2)(i) Opacity'!$B$11:$B$38</c:f>
              <c:numCache>
                <c:formatCode>#,##0</c:formatCode>
                <c:ptCount val="28"/>
                <c:pt idx="0">
                  <c:v>0</c:v>
                </c:pt>
                <c:pt idx="1">
                  <c:v>0</c:v>
                </c:pt>
                <c:pt idx="2">
                  <c:v>2</c:v>
                </c:pt>
                <c:pt idx="3">
                  <c:v>5</c:v>
                </c:pt>
                <c:pt idx="4">
                  <c:v>4</c:v>
                </c:pt>
                <c:pt idx="5">
                  <c:v>3</c:v>
                </c:pt>
                <c:pt idx="6">
                  <c:v>1</c:v>
                </c:pt>
                <c:pt idx="7">
                  <c:v>3</c:v>
                </c:pt>
                <c:pt idx="8">
                  <c:v>2</c:v>
                </c:pt>
                <c:pt idx="9">
                  <c:v>7</c:v>
                </c:pt>
                <c:pt idx="10">
                  <c:v>25</c:v>
                </c:pt>
                <c:pt idx="11">
                  <c:v>16</c:v>
                </c:pt>
                <c:pt idx="12">
                  <c:v>10</c:v>
                </c:pt>
                <c:pt idx="13">
                  <c:v>26</c:v>
                </c:pt>
                <c:pt idx="14">
                  <c:v>21</c:v>
                </c:pt>
                <c:pt idx="15">
                  <c:v>34</c:v>
                </c:pt>
                <c:pt idx="16">
                  <c:v>36</c:v>
                </c:pt>
                <c:pt idx="17">
                  <c:v>32</c:v>
                </c:pt>
                <c:pt idx="18">
                  <c:v>30</c:v>
                </c:pt>
                <c:pt idx="19">
                  <c:v>17</c:v>
                </c:pt>
                <c:pt idx="20">
                  <c:v>17</c:v>
                </c:pt>
                <c:pt idx="21">
                  <c:v>18</c:v>
                </c:pt>
                <c:pt idx="22">
                  <c:v>24</c:v>
                </c:pt>
              </c:numCache>
            </c:numRef>
          </c:val>
        </c:ser>
        <c:ser>
          <c:idx val="1"/>
          <c:order val="1"/>
          <c:tx>
            <c:strRef>
              <c:f>'(2)(i) Opacity'!$E$9:$G$9</c:f>
              <c:strCache>
                <c:ptCount val="1"/>
                <c:pt idx="0">
                  <c:v>HDDV</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val>
            <c:numRef>
              <c:f>'(2)(i) Opacity'!$E$11:$E$38</c:f>
              <c:numCache>
                <c:formatCode>#,##0</c:formatCode>
                <c:ptCount val="28"/>
                <c:pt idx="0">
                  <c:v>33</c:v>
                </c:pt>
                <c:pt idx="1">
                  <c:v>54</c:v>
                </c:pt>
                <c:pt idx="2">
                  <c:v>62</c:v>
                </c:pt>
                <c:pt idx="3">
                  <c:v>102</c:v>
                </c:pt>
                <c:pt idx="4">
                  <c:v>111</c:v>
                </c:pt>
                <c:pt idx="5">
                  <c:v>72</c:v>
                </c:pt>
                <c:pt idx="6">
                  <c:v>56</c:v>
                </c:pt>
                <c:pt idx="7">
                  <c:v>54</c:v>
                </c:pt>
                <c:pt idx="8">
                  <c:v>28</c:v>
                </c:pt>
                <c:pt idx="9">
                  <c:v>48</c:v>
                </c:pt>
                <c:pt idx="10">
                  <c:v>58</c:v>
                </c:pt>
                <c:pt idx="11">
                  <c:v>89</c:v>
                </c:pt>
                <c:pt idx="12">
                  <c:v>41</c:v>
                </c:pt>
                <c:pt idx="13">
                  <c:v>96</c:v>
                </c:pt>
                <c:pt idx="14">
                  <c:v>106</c:v>
                </c:pt>
                <c:pt idx="15">
                  <c:v>125</c:v>
                </c:pt>
                <c:pt idx="16">
                  <c:v>112</c:v>
                </c:pt>
                <c:pt idx="17">
                  <c:v>109</c:v>
                </c:pt>
                <c:pt idx="18">
                  <c:v>94</c:v>
                </c:pt>
                <c:pt idx="19">
                  <c:v>127</c:v>
                </c:pt>
                <c:pt idx="20">
                  <c:v>150</c:v>
                </c:pt>
                <c:pt idx="21">
                  <c:v>178</c:v>
                </c:pt>
                <c:pt idx="22">
                  <c:v>238</c:v>
                </c:pt>
                <c:pt idx="23">
                  <c:v>222</c:v>
                </c:pt>
                <c:pt idx="24">
                  <c:v>39</c:v>
                </c:pt>
                <c:pt idx="25">
                  <c:v>6</c:v>
                </c:pt>
                <c:pt idx="26">
                  <c:v>2</c:v>
                </c:pt>
                <c:pt idx="27">
                  <c:v>0</c:v>
                </c:pt>
              </c:numCache>
            </c:numRef>
          </c:val>
        </c:ser>
        <c:marker val="1"/>
        <c:axId val="79487744"/>
        <c:axId val="79490048"/>
      </c:lineChart>
      <c:catAx>
        <c:axId val="79487744"/>
        <c:scaling>
          <c:orientation val="minMax"/>
        </c:scaling>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6915196539602588"/>
              <c:y val="0.91284505900258783"/>
            </c:manualLayout>
          </c:layout>
          <c:spPr>
            <a:noFill/>
            <a:ln w="25400">
              <a:noFill/>
            </a:ln>
          </c:spPr>
        </c:title>
        <c:numFmt formatCode="0" sourceLinked="1"/>
        <c:tickLblPos val="nextTo"/>
        <c:spPr>
          <a:ln w="3175">
            <a:solidFill>
              <a:srgbClr val="000000"/>
            </a:solidFill>
            <a:prstDash val="solid"/>
          </a:ln>
        </c:spPr>
        <c:txPr>
          <a:bodyPr rot="-2700000" vert="horz"/>
          <a:lstStyle/>
          <a:p>
            <a:pPr>
              <a:defRPr sz="1175" b="1" i="0" u="none" strike="noStrike" baseline="0">
                <a:solidFill>
                  <a:srgbClr val="000000"/>
                </a:solidFill>
                <a:latin typeface="Arial"/>
                <a:ea typeface="Arial"/>
                <a:cs typeface="Arial"/>
              </a:defRPr>
            </a:pPr>
            <a:endParaRPr lang="en-US"/>
          </a:p>
        </c:txPr>
        <c:crossAx val="79490048"/>
        <c:crosses val="autoZero"/>
        <c:auto val="1"/>
        <c:lblAlgn val="ctr"/>
        <c:lblOffset val="100"/>
        <c:tickLblSkip val="2"/>
        <c:tickMarkSkip val="1"/>
      </c:catAx>
      <c:valAx>
        <c:axId val="79490048"/>
        <c:scaling>
          <c:orientation val="minMax"/>
        </c:scaling>
        <c:axPos val="l"/>
        <c:majorGridlines>
          <c:spPr>
            <a:ln w="3175">
              <a:solidFill>
                <a:srgbClr val="000000"/>
              </a:solidFill>
              <a:prstDash val="solid"/>
            </a:ln>
          </c:spPr>
        </c:majorGridlines>
        <c:title>
          <c:tx>
            <c:rich>
              <a:bodyPr/>
              <a:lstStyle/>
              <a:p>
                <a:pPr>
                  <a:defRPr sz="1375" b="1" i="0" u="none" strike="noStrike" baseline="0">
                    <a:solidFill>
                      <a:srgbClr val="000000"/>
                    </a:solidFill>
                    <a:latin typeface="Arial"/>
                    <a:ea typeface="Arial"/>
                    <a:cs typeface="Arial"/>
                  </a:defRPr>
                </a:pPr>
                <a:r>
                  <a:rPr lang="en-US"/>
                  <a:t>Number of Fails</a:t>
                </a:r>
              </a:p>
            </c:rich>
          </c:tx>
          <c:layout>
            <c:manualLayout>
              <c:xMode val="edge"/>
              <c:yMode val="edge"/>
              <c:x val="8.9974349528005766E-3"/>
              <c:y val="0.3027526326340228"/>
            </c:manualLayout>
          </c:layout>
          <c:spPr>
            <a:noFill/>
            <a:ln w="25400">
              <a:noFill/>
            </a:ln>
          </c:spPr>
        </c:title>
        <c:numFmt formatCode="#,##0" sourceLinked="1"/>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79487744"/>
        <c:crosses val="autoZero"/>
        <c:crossBetween val="between"/>
      </c:valAx>
      <c:spPr>
        <a:noFill/>
        <a:ln w="12700">
          <a:solidFill>
            <a:srgbClr val="808080"/>
          </a:solidFill>
          <a:prstDash val="solid"/>
        </a:ln>
      </c:spPr>
    </c:plotArea>
    <c:legend>
      <c:legendPos val="r"/>
      <c:layout>
        <c:manualLayout>
          <c:xMode val="edge"/>
          <c:yMode val="edge"/>
          <c:x val="0.8650391033192476"/>
          <c:y val="0.17431212181958883"/>
          <c:w val="0.10668387158320652"/>
          <c:h val="8.2568899809279547E-2"/>
        </c:manualLayout>
      </c:layout>
      <c:spPr>
        <a:solidFill>
          <a:srgbClr val="FFFFFF"/>
        </a:solidFill>
        <a:ln w="3175">
          <a:solidFill>
            <a:srgbClr val="000000"/>
          </a:solidFill>
          <a:prstDash val="solid"/>
        </a:ln>
      </c:spPr>
      <c:txPr>
        <a:bodyPr/>
        <a:lstStyle/>
        <a:p>
          <a:pPr>
            <a:defRPr sz="85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en-US"/>
    </a:p>
  </c:txPr>
  <c:printSettings>
    <c:headerFooter alignWithMargins="0"/>
    <c:pageMargins b="1" l="0.750000000000003" r="0.750000000000003"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575" b="1" i="0" u="none" strike="noStrike" baseline="0">
                <a:solidFill>
                  <a:srgbClr val="000000"/>
                </a:solidFill>
                <a:latin typeface="Arial"/>
                <a:ea typeface="Arial"/>
                <a:cs typeface="Arial"/>
              </a:defRPr>
            </a:pPr>
            <a:r>
              <a:rPr lang="en-US" sz="1575" b="1" i="0" u="none" strike="noStrike" baseline="0">
                <a:solidFill>
                  <a:srgbClr val="000000"/>
                </a:solidFill>
                <a:latin typeface="Arial"/>
                <a:cs typeface="Arial"/>
              </a:rPr>
              <a:t>OBDII 1st Retest Failure Rate - Non-diesel</a:t>
            </a:r>
          </a:p>
          <a:p>
            <a:pPr>
              <a:defRPr sz="1575" b="1" i="0" u="none" strike="noStrike" baseline="0">
                <a:solidFill>
                  <a:srgbClr val="000000"/>
                </a:solidFill>
                <a:latin typeface="Arial"/>
                <a:ea typeface="Arial"/>
                <a:cs typeface="Arial"/>
              </a:defRPr>
            </a:pPr>
            <a:r>
              <a:rPr lang="en-US" sz="1375" b="0" i="0" u="none" strike="noStrike" baseline="0">
                <a:solidFill>
                  <a:srgbClr val="000000"/>
                </a:solidFill>
                <a:latin typeface="Arial"/>
                <a:cs typeface="Arial"/>
              </a:rPr>
              <a:t>by Model Year and Vehicle Class</a:t>
            </a:r>
            <a:r>
              <a:rPr lang="en-US" sz="1575" b="0" i="0" u="none" strike="noStrike" baseline="0">
                <a:solidFill>
                  <a:srgbClr val="000000"/>
                </a:solidFill>
                <a:latin typeface="Arial"/>
                <a:cs typeface="Arial"/>
              </a:rPr>
              <a:t> </a:t>
            </a:r>
          </a:p>
        </c:rich>
      </c:tx>
      <c:layout>
        <c:manualLayout>
          <c:xMode val="edge"/>
          <c:yMode val="edge"/>
          <c:x val="0.24420053538105671"/>
          <c:y val="2.8523489932885671E-2"/>
        </c:manualLayout>
      </c:layout>
      <c:spPr>
        <a:noFill/>
        <a:ln w="25400">
          <a:noFill/>
        </a:ln>
      </c:spPr>
    </c:title>
    <c:plotArea>
      <c:layout>
        <c:manualLayout>
          <c:layoutTarget val="inner"/>
          <c:xMode val="edge"/>
          <c:yMode val="edge"/>
          <c:x val="0.14652032122863387"/>
          <c:y val="0.23993288590604109"/>
          <c:w val="0.76556867841961262"/>
          <c:h val="0.60906040268456796"/>
        </c:manualLayout>
      </c:layout>
      <c:scatterChart>
        <c:scatterStyle val="lineMarker"/>
        <c:ser>
          <c:idx val="0"/>
          <c:order val="0"/>
          <c:tx>
            <c:strRef>
              <c:f>'(2)(ii) OBD'!$B$7:$D$7</c:f>
              <c:strCache>
                <c:ptCount val="1"/>
                <c:pt idx="0">
                  <c:v>LDGV</c:v>
                </c:pt>
              </c:strCache>
            </c:strRef>
          </c:tx>
          <c:spPr>
            <a:ln w="12700">
              <a:solidFill>
                <a:srgbClr val="000000"/>
              </a:solidFill>
              <a:prstDash val="solid"/>
            </a:ln>
          </c:spPr>
          <c:marker>
            <c:symbol val="diamond"/>
            <c:size val="8"/>
            <c:spPr>
              <a:solidFill>
                <a:srgbClr val="000000"/>
              </a:solidFill>
              <a:ln>
                <a:solidFill>
                  <a:srgbClr val="000000"/>
                </a:solidFill>
                <a:prstDash val="solid"/>
              </a:ln>
            </c:spPr>
          </c:marker>
          <c:xVal>
            <c:numRef>
              <c:f>'(2)(ii) OBD'!$A$9:$A$24</c:f>
              <c:numCache>
                <c:formatCode>General</c:formatCode>
                <c:ptCount val="16"/>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numCache>
            </c:numRef>
          </c:xVal>
          <c:yVal>
            <c:numRef>
              <c:f>'(2)(ii) OBD'!$D$9:$D$24</c:f>
              <c:numCache>
                <c:formatCode>0.0%</c:formatCode>
                <c:ptCount val="16"/>
                <c:pt idx="0">
                  <c:v>0.10937996820349762</c:v>
                </c:pt>
                <c:pt idx="1">
                  <c:v>8.2918739635157543E-2</c:v>
                </c:pt>
                <c:pt idx="2">
                  <c:v>6.9805639200656994E-2</c:v>
                </c:pt>
                <c:pt idx="3">
                  <c:v>5.9557438794726927E-2</c:v>
                </c:pt>
                <c:pt idx="4">
                  <c:v>5.7955387829368557E-2</c:v>
                </c:pt>
                <c:pt idx="5">
                  <c:v>4.8050314465408805E-2</c:v>
                </c:pt>
                <c:pt idx="6">
                  <c:v>3.7143277434539573E-2</c:v>
                </c:pt>
                <c:pt idx="7">
                  <c:v>2.9639639639639639E-2</c:v>
                </c:pt>
                <c:pt idx="8">
                  <c:v>2.7573092464939386E-2</c:v>
                </c:pt>
                <c:pt idx="9">
                  <c:v>2.6349522859991453E-2</c:v>
                </c:pt>
                <c:pt idx="10">
                  <c:v>2.5851528384279475E-2</c:v>
                </c:pt>
                <c:pt idx="11">
                  <c:v>1.3484589041095891E-2</c:v>
                </c:pt>
                <c:pt idx="12">
                  <c:v>9.1324200913242004E-3</c:v>
                </c:pt>
                <c:pt idx="13">
                  <c:v>1.26861555432984E-2</c:v>
                </c:pt>
                <c:pt idx="14">
                  <c:v>1.4792899408284023E-3</c:v>
                </c:pt>
                <c:pt idx="15">
                  <c:v>0</c:v>
                </c:pt>
              </c:numCache>
            </c:numRef>
          </c:yVal>
        </c:ser>
        <c:ser>
          <c:idx val="1"/>
          <c:order val="1"/>
          <c:tx>
            <c:strRef>
              <c:f>'(2)(ii) OBD'!$E$7:$G$7</c:f>
              <c:strCache>
                <c:ptCount val="1"/>
                <c:pt idx="0">
                  <c:v>LDGT</c:v>
                </c:pt>
              </c:strCache>
            </c:strRef>
          </c:tx>
          <c:spPr>
            <a:ln w="12700">
              <a:solidFill>
                <a:srgbClr val="969696"/>
              </a:solidFill>
              <a:prstDash val="solid"/>
            </a:ln>
          </c:spPr>
          <c:marker>
            <c:symbol val="square"/>
            <c:size val="8"/>
            <c:spPr>
              <a:noFill/>
              <a:ln>
                <a:solidFill>
                  <a:srgbClr val="969696"/>
                </a:solidFill>
                <a:prstDash val="solid"/>
              </a:ln>
            </c:spPr>
          </c:marker>
          <c:xVal>
            <c:numRef>
              <c:f>'(2)(ii) OBD'!$A$9:$A$24</c:f>
              <c:numCache>
                <c:formatCode>General</c:formatCode>
                <c:ptCount val="16"/>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numCache>
            </c:numRef>
          </c:xVal>
          <c:yVal>
            <c:numRef>
              <c:f>'(2)(ii) OBD'!$G$9:$G$24</c:f>
              <c:numCache>
                <c:formatCode>0.0%</c:formatCode>
                <c:ptCount val="16"/>
                <c:pt idx="0">
                  <c:v>0.10652537646402677</c:v>
                </c:pt>
                <c:pt idx="1">
                  <c:v>8.9652596189764663E-2</c:v>
                </c:pt>
                <c:pt idx="2">
                  <c:v>7.502404616864379E-2</c:v>
                </c:pt>
                <c:pt idx="3">
                  <c:v>6.6766917293233086E-2</c:v>
                </c:pt>
                <c:pt idx="4">
                  <c:v>5.4699537750385205E-2</c:v>
                </c:pt>
                <c:pt idx="5">
                  <c:v>4.4623115577889449E-2</c:v>
                </c:pt>
                <c:pt idx="6">
                  <c:v>3.6926994906621394E-2</c:v>
                </c:pt>
                <c:pt idx="7">
                  <c:v>2.8116446877332668E-2</c:v>
                </c:pt>
                <c:pt idx="8">
                  <c:v>2.6790914385556204E-2</c:v>
                </c:pt>
                <c:pt idx="9">
                  <c:v>2.4318349299926309E-2</c:v>
                </c:pt>
                <c:pt idx="10">
                  <c:v>1.4092140921409214E-2</c:v>
                </c:pt>
                <c:pt idx="11">
                  <c:v>1.4738393515106854E-2</c:v>
                </c:pt>
                <c:pt idx="12">
                  <c:v>2.8612303290414878E-3</c:v>
                </c:pt>
                <c:pt idx="13">
                  <c:v>7.575757575757576E-3</c:v>
                </c:pt>
                <c:pt idx="14">
                  <c:v>0</c:v>
                </c:pt>
                <c:pt idx="15">
                  <c:v>0</c:v>
                </c:pt>
              </c:numCache>
            </c:numRef>
          </c:yVal>
        </c:ser>
        <c:ser>
          <c:idx val="2"/>
          <c:order val="2"/>
          <c:tx>
            <c:strRef>
              <c:f>'(2)(ii) OBD'!$H$7:$J$7</c:f>
              <c:strCache>
                <c:ptCount val="1"/>
                <c:pt idx="0">
                  <c:v>MDGV</c:v>
                </c:pt>
              </c:strCache>
            </c:strRef>
          </c:tx>
          <c:spPr>
            <a:ln w="12700">
              <a:solidFill>
                <a:srgbClr val="000000"/>
              </a:solidFill>
              <a:prstDash val="solid"/>
            </a:ln>
          </c:spPr>
          <c:marker>
            <c:symbol val="triangle"/>
            <c:size val="8"/>
            <c:spPr>
              <a:solidFill>
                <a:srgbClr val="000000"/>
              </a:solidFill>
              <a:ln>
                <a:solidFill>
                  <a:srgbClr val="000000"/>
                </a:solidFill>
                <a:prstDash val="solid"/>
              </a:ln>
            </c:spPr>
          </c:marker>
          <c:xVal>
            <c:numRef>
              <c:f>'(2)(ii) OBD'!$A$21:$A$23</c:f>
              <c:numCache>
                <c:formatCode>General</c:formatCode>
                <c:ptCount val="3"/>
                <c:pt idx="0">
                  <c:v>2008</c:v>
                </c:pt>
                <c:pt idx="1">
                  <c:v>2009</c:v>
                </c:pt>
                <c:pt idx="2">
                  <c:v>2010</c:v>
                </c:pt>
              </c:numCache>
            </c:numRef>
          </c:xVal>
          <c:yVal>
            <c:numRef>
              <c:f>'(2)(ii) OBD'!$J$21:$J$24</c:f>
              <c:numCache>
                <c:formatCode>0.0%</c:formatCode>
                <c:ptCount val="4"/>
                <c:pt idx="0">
                  <c:v>1.6949152542372881E-2</c:v>
                </c:pt>
                <c:pt idx="1">
                  <c:v>2.2727272727272728E-2</c:v>
                </c:pt>
                <c:pt idx="2">
                  <c:v>0</c:v>
                </c:pt>
                <c:pt idx="3">
                  <c:v>0</c:v>
                </c:pt>
              </c:numCache>
            </c:numRef>
          </c:yVal>
        </c:ser>
        <c:axId val="79676160"/>
        <c:axId val="79678464"/>
      </c:scatterChart>
      <c:valAx>
        <c:axId val="79676160"/>
        <c:scaling>
          <c:orientation val="minMax"/>
          <c:max val="2011"/>
          <c:min val="1996"/>
        </c:scaling>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6520201990091281"/>
              <c:y val="0.91442953020134232"/>
            </c:manualLayout>
          </c:layout>
          <c:spPr>
            <a:noFill/>
            <a:ln w="25400">
              <a:noFill/>
            </a:ln>
          </c:spPr>
        </c:title>
        <c:numFmt formatCode="General" sourceLinked="1"/>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79678464"/>
        <c:crosses val="autoZero"/>
        <c:crossBetween val="midCat"/>
        <c:majorUnit val="1"/>
      </c:valAx>
      <c:valAx>
        <c:axId val="79678464"/>
        <c:scaling>
          <c:orientation val="minMax"/>
          <c:max val="0.1"/>
        </c:scaling>
        <c:axPos val="l"/>
        <c:majorGridlines>
          <c:spPr>
            <a:ln w="3175">
              <a:solidFill>
                <a:srgbClr val="000000"/>
              </a:solidFill>
              <a:prstDash val="solid"/>
            </a:ln>
          </c:spPr>
        </c:majorGridlines>
        <c:title>
          <c:tx>
            <c:rich>
              <a:bodyPr/>
              <a:lstStyle/>
              <a:p>
                <a:pPr>
                  <a:defRPr sz="1375" b="1" i="0" u="none" strike="noStrike" baseline="0">
                    <a:solidFill>
                      <a:srgbClr val="000000"/>
                    </a:solidFill>
                    <a:latin typeface="Arial"/>
                    <a:ea typeface="Arial"/>
                    <a:cs typeface="Arial"/>
                  </a:defRPr>
                </a:pPr>
                <a:r>
                  <a:rPr lang="en-US"/>
                  <a:t>Failure Rate (%)</a:t>
                </a:r>
              </a:p>
            </c:rich>
          </c:tx>
          <c:layout>
            <c:manualLayout>
              <c:xMode val="edge"/>
              <c:yMode val="edge"/>
              <c:x val="4.7619104399306063E-2"/>
              <c:y val="0.42281879194631167"/>
            </c:manualLayout>
          </c:layout>
          <c:spPr>
            <a:noFill/>
            <a:ln w="25400">
              <a:noFill/>
            </a:ln>
          </c:spPr>
        </c:title>
        <c:numFmt formatCode="0%" sourceLinked="0"/>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79676160"/>
        <c:crosses val="autoZero"/>
        <c:crossBetween val="midCat"/>
        <c:majorUnit val="2.0000000000000011E-2"/>
      </c:valAx>
      <c:spPr>
        <a:noFill/>
        <a:ln w="12700">
          <a:solidFill>
            <a:srgbClr val="808080"/>
          </a:solidFill>
          <a:prstDash val="solid"/>
        </a:ln>
      </c:spPr>
    </c:plotArea>
    <c:legend>
      <c:legendPos val="r"/>
      <c:layout>
        <c:manualLayout>
          <c:xMode val="edge"/>
          <c:yMode val="edge"/>
          <c:x val="0.76312667306580606"/>
          <c:y val="0.2768456375838928"/>
          <c:w val="0.11599525430600238"/>
          <c:h val="0.10402684563758438"/>
        </c:manualLayout>
      </c:layou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3" r="0.750000000000003" t="1" header="0.5" footer="0.5"/>
    <c:pageSetup paperSize="207"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575" b="1" i="0" u="none" strike="noStrike" baseline="0">
                <a:solidFill>
                  <a:srgbClr val="000000"/>
                </a:solidFill>
                <a:latin typeface="Arial"/>
                <a:ea typeface="Arial"/>
                <a:cs typeface="Arial"/>
              </a:defRPr>
            </a:pPr>
            <a:r>
              <a:rPr lang="en-US" sz="1575" b="1" i="0" u="none" strike="noStrike" baseline="0">
                <a:solidFill>
                  <a:srgbClr val="000000"/>
                </a:solidFill>
                <a:latin typeface="Arial"/>
                <a:cs typeface="Arial"/>
              </a:rPr>
              <a:t>OBDII 1st Retest Failures - Non-diesel</a:t>
            </a:r>
          </a:p>
          <a:p>
            <a:pPr>
              <a:defRPr sz="1575" b="1" i="0" u="none" strike="noStrike" baseline="0">
                <a:solidFill>
                  <a:srgbClr val="000000"/>
                </a:solidFill>
                <a:latin typeface="Arial"/>
                <a:ea typeface="Arial"/>
                <a:cs typeface="Arial"/>
              </a:defRPr>
            </a:pPr>
            <a:r>
              <a:rPr lang="en-US" sz="1375" b="0" i="0" u="none" strike="noStrike" baseline="0">
                <a:solidFill>
                  <a:srgbClr val="000000"/>
                </a:solidFill>
                <a:latin typeface="Arial"/>
                <a:cs typeface="Arial"/>
              </a:rPr>
              <a:t>by Model Year and Vehicle Class</a:t>
            </a:r>
            <a:r>
              <a:rPr lang="en-US" sz="1575" b="0" i="0" u="none" strike="noStrike" baseline="0">
                <a:solidFill>
                  <a:srgbClr val="000000"/>
                </a:solidFill>
                <a:latin typeface="Arial"/>
                <a:cs typeface="Arial"/>
              </a:rPr>
              <a:t> </a:t>
            </a:r>
          </a:p>
        </c:rich>
      </c:tx>
      <c:layout>
        <c:manualLayout>
          <c:xMode val="edge"/>
          <c:yMode val="edge"/>
          <c:x val="0.26772616136919536"/>
          <c:y val="2.8619575671387832E-2"/>
        </c:manualLayout>
      </c:layout>
      <c:spPr>
        <a:noFill/>
        <a:ln w="25400">
          <a:noFill/>
        </a:ln>
      </c:spPr>
    </c:title>
    <c:plotArea>
      <c:layout>
        <c:manualLayout>
          <c:layoutTarget val="inner"/>
          <c:xMode val="edge"/>
          <c:yMode val="edge"/>
          <c:x val="0.13936430317848444"/>
          <c:y val="0.1717174540283283"/>
          <c:w val="0.77506112469438015"/>
          <c:h val="0.65825024044191993"/>
        </c:manualLayout>
      </c:layout>
      <c:lineChart>
        <c:grouping val="standard"/>
        <c:ser>
          <c:idx val="0"/>
          <c:order val="0"/>
          <c:tx>
            <c:strRef>
              <c:f>'(2)(ii) OBD'!$B$7:$D$7</c:f>
              <c:strCache>
                <c:ptCount val="1"/>
                <c:pt idx="0">
                  <c:v>LDGV</c:v>
                </c:pt>
              </c:strCache>
            </c:strRef>
          </c:tx>
          <c:spPr>
            <a:ln w="12700">
              <a:solidFill>
                <a:srgbClr val="000000"/>
              </a:solidFill>
              <a:prstDash val="solid"/>
            </a:ln>
          </c:spPr>
          <c:marker>
            <c:symbol val="diamond"/>
            <c:size val="8"/>
            <c:spPr>
              <a:solidFill>
                <a:srgbClr val="000000"/>
              </a:solidFill>
              <a:ln>
                <a:solidFill>
                  <a:srgbClr val="000000"/>
                </a:solidFill>
                <a:prstDash val="solid"/>
              </a:ln>
            </c:spPr>
          </c:marker>
          <c:cat>
            <c:numRef>
              <c:f>'(2)(ii) OBD'!$A$9:$A$24</c:f>
              <c:numCache>
                <c:formatCode>General</c:formatCode>
                <c:ptCount val="16"/>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numCache>
            </c:numRef>
          </c:cat>
          <c:val>
            <c:numRef>
              <c:f>'(2)(ii) OBD'!$B$9:$B$24</c:f>
              <c:numCache>
                <c:formatCode>#,##0</c:formatCode>
                <c:ptCount val="16"/>
                <c:pt idx="0">
                  <c:v>688</c:v>
                </c:pt>
                <c:pt idx="1">
                  <c:v>750</c:v>
                </c:pt>
                <c:pt idx="2">
                  <c:v>765</c:v>
                </c:pt>
                <c:pt idx="3">
                  <c:v>759</c:v>
                </c:pt>
                <c:pt idx="4">
                  <c:v>860</c:v>
                </c:pt>
                <c:pt idx="5">
                  <c:v>764</c:v>
                </c:pt>
                <c:pt idx="6">
                  <c:v>505</c:v>
                </c:pt>
                <c:pt idx="7">
                  <c:v>329</c:v>
                </c:pt>
                <c:pt idx="8">
                  <c:v>232</c:v>
                </c:pt>
                <c:pt idx="9">
                  <c:v>185</c:v>
                </c:pt>
                <c:pt idx="10">
                  <c:v>148</c:v>
                </c:pt>
                <c:pt idx="11">
                  <c:v>63</c:v>
                </c:pt>
                <c:pt idx="12">
                  <c:v>26</c:v>
                </c:pt>
                <c:pt idx="13">
                  <c:v>23</c:v>
                </c:pt>
                <c:pt idx="14">
                  <c:v>1</c:v>
                </c:pt>
                <c:pt idx="15">
                  <c:v>0</c:v>
                </c:pt>
              </c:numCache>
            </c:numRef>
          </c:val>
        </c:ser>
        <c:ser>
          <c:idx val="1"/>
          <c:order val="1"/>
          <c:tx>
            <c:strRef>
              <c:f>'(2)(ii) OBD'!$E$7:$G$7</c:f>
              <c:strCache>
                <c:ptCount val="1"/>
                <c:pt idx="0">
                  <c:v>LDGT</c:v>
                </c:pt>
              </c:strCache>
            </c:strRef>
          </c:tx>
          <c:spPr>
            <a:ln w="12700">
              <a:solidFill>
                <a:srgbClr val="969696"/>
              </a:solidFill>
              <a:prstDash val="solid"/>
            </a:ln>
          </c:spPr>
          <c:marker>
            <c:symbol val="square"/>
            <c:size val="8"/>
            <c:spPr>
              <a:noFill/>
              <a:ln>
                <a:solidFill>
                  <a:srgbClr val="969696"/>
                </a:solidFill>
                <a:prstDash val="solid"/>
              </a:ln>
            </c:spPr>
          </c:marker>
          <c:cat>
            <c:numRef>
              <c:f>'(2)(ii) OBD'!$A$9:$A$24</c:f>
              <c:numCache>
                <c:formatCode>General</c:formatCode>
                <c:ptCount val="16"/>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numCache>
            </c:numRef>
          </c:cat>
          <c:val>
            <c:numRef>
              <c:f>'(2)(ii) OBD'!$E$9:$E$24</c:f>
              <c:numCache>
                <c:formatCode>#,##0</c:formatCode>
                <c:ptCount val="16"/>
                <c:pt idx="0">
                  <c:v>191</c:v>
                </c:pt>
                <c:pt idx="1">
                  <c:v>240</c:v>
                </c:pt>
                <c:pt idx="2">
                  <c:v>234</c:v>
                </c:pt>
                <c:pt idx="3">
                  <c:v>222</c:v>
                </c:pt>
                <c:pt idx="4">
                  <c:v>213</c:v>
                </c:pt>
                <c:pt idx="5">
                  <c:v>222</c:v>
                </c:pt>
                <c:pt idx="6">
                  <c:v>174</c:v>
                </c:pt>
                <c:pt idx="7">
                  <c:v>113</c:v>
                </c:pt>
                <c:pt idx="8">
                  <c:v>92</c:v>
                </c:pt>
                <c:pt idx="9">
                  <c:v>66</c:v>
                </c:pt>
                <c:pt idx="10">
                  <c:v>26</c:v>
                </c:pt>
                <c:pt idx="11">
                  <c:v>20</c:v>
                </c:pt>
                <c:pt idx="12">
                  <c:v>2</c:v>
                </c:pt>
                <c:pt idx="13">
                  <c:v>3</c:v>
                </c:pt>
                <c:pt idx="14">
                  <c:v>0</c:v>
                </c:pt>
                <c:pt idx="15">
                  <c:v>0</c:v>
                </c:pt>
              </c:numCache>
            </c:numRef>
          </c:val>
        </c:ser>
        <c:ser>
          <c:idx val="2"/>
          <c:order val="2"/>
          <c:tx>
            <c:strRef>
              <c:f>'(2)(ii) OBD'!$H$7:$J$7</c:f>
              <c:strCache>
                <c:ptCount val="1"/>
                <c:pt idx="0">
                  <c:v>MDGV</c:v>
                </c:pt>
              </c:strCache>
            </c:strRef>
          </c:tx>
          <c:spPr>
            <a:ln w="12700">
              <a:solidFill>
                <a:srgbClr val="000000"/>
              </a:solidFill>
              <a:prstDash val="solid"/>
            </a:ln>
          </c:spPr>
          <c:marker>
            <c:symbol val="triangle"/>
            <c:size val="8"/>
            <c:spPr>
              <a:solidFill>
                <a:srgbClr val="000000"/>
              </a:solidFill>
              <a:ln>
                <a:solidFill>
                  <a:srgbClr val="000000"/>
                </a:solidFill>
                <a:prstDash val="solid"/>
              </a:ln>
            </c:spPr>
          </c:marker>
          <c:cat>
            <c:numRef>
              <c:f>'(2)(ii) OBD'!$A$9:$A$23</c:f>
              <c:numCache>
                <c:formatCode>General</c:formatCode>
                <c:ptCount val="15"/>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numCache>
            </c:numRef>
          </c:cat>
          <c:val>
            <c:numRef>
              <c:f>'(2)(ii) OBD'!$H$9:$H$24</c:f>
              <c:numCache>
                <c:formatCode>#,##0</c:formatCode>
                <c:ptCount val="16"/>
                <c:pt idx="12">
                  <c:v>4</c:v>
                </c:pt>
                <c:pt idx="13">
                  <c:v>3</c:v>
                </c:pt>
                <c:pt idx="14">
                  <c:v>0</c:v>
                </c:pt>
                <c:pt idx="15">
                  <c:v>0</c:v>
                </c:pt>
              </c:numCache>
            </c:numRef>
          </c:val>
        </c:ser>
        <c:marker val="1"/>
        <c:axId val="79725696"/>
        <c:axId val="79727616"/>
      </c:lineChart>
      <c:catAx>
        <c:axId val="79725696"/>
        <c:scaling>
          <c:orientation val="minMax"/>
        </c:scaling>
        <c:axPos val="b"/>
        <c:numFmt formatCode="General" sourceLinked="1"/>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79727616"/>
        <c:crosses val="autoZero"/>
        <c:auto val="1"/>
        <c:lblAlgn val="ctr"/>
        <c:lblOffset val="100"/>
        <c:tickLblSkip val="1"/>
        <c:tickMarkSkip val="1"/>
      </c:catAx>
      <c:valAx>
        <c:axId val="79727616"/>
        <c:scaling>
          <c:orientation val="minMax"/>
        </c:scaling>
        <c:axPos val="l"/>
        <c:majorGridlines>
          <c:spPr>
            <a:ln w="3175">
              <a:solidFill>
                <a:srgbClr val="000000"/>
              </a:solidFill>
              <a:prstDash val="solid"/>
            </a:ln>
          </c:spPr>
        </c:majorGridlines>
        <c:numFmt formatCode="#,##0" sourceLinked="0"/>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79725696"/>
        <c:crosses val="autoZero"/>
        <c:crossBetween val="midCat"/>
        <c:majorUnit val="100"/>
      </c:valAx>
      <c:spPr>
        <a:noFill/>
        <a:ln w="12700">
          <a:solidFill>
            <a:srgbClr val="808080"/>
          </a:solidFill>
          <a:prstDash val="solid"/>
        </a:ln>
      </c:spPr>
    </c:plotArea>
    <c:legend>
      <c:legendPos val="r"/>
      <c:layout>
        <c:manualLayout>
          <c:xMode val="edge"/>
          <c:yMode val="edge"/>
          <c:x val="0.76772616136919691"/>
          <c:y val="0.20370403860223213"/>
          <c:w val="0.11613691931540342"/>
          <c:h val="0.10269377152674521"/>
        </c:manualLayout>
      </c:layou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3" r="0.750000000000003" t="1" header="0.5" footer="0.5"/>
    <c:pageSetup paperSize="207" orientation="landscape"/>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600" b="1" i="0" u="none" strike="noStrike" baseline="0">
                <a:solidFill>
                  <a:srgbClr val="000000"/>
                </a:solidFill>
                <a:latin typeface="Arial"/>
                <a:ea typeface="Arial"/>
                <a:cs typeface="Arial"/>
              </a:defRPr>
            </a:pPr>
            <a:r>
              <a:rPr lang="en-US" sz="1600" b="1" i="0" u="none" strike="noStrike" baseline="0">
                <a:solidFill>
                  <a:srgbClr val="000000"/>
                </a:solidFill>
                <a:latin typeface="Arial"/>
                <a:cs typeface="Arial"/>
              </a:rPr>
              <a:t>OBD 1st Retest Pass Rate - Non-diesel</a:t>
            </a:r>
          </a:p>
          <a:p>
            <a:pPr>
              <a:defRPr sz="1600" b="1" i="0" u="none" strike="noStrike" baseline="0">
                <a:solidFill>
                  <a:srgbClr val="000000"/>
                </a:solidFill>
                <a:latin typeface="Arial"/>
                <a:ea typeface="Arial"/>
                <a:cs typeface="Arial"/>
              </a:defRPr>
            </a:pPr>
            <a:r>
              <a:rPr lang="en-US" sz="1200" b="0" i="0" u="none" strike="noStrike" baseline="0">
                <a:solidFill>
                  <a:srgbClr val="000000"/>
                </a:solidFill>
                <a:latin typeface="Arial"/>
                <a:cs typeface="Arial"/>
              </a:rPr>
              <a:t>by Model Year and Vehicle Class</a:t>
            </a:r>
            <a:r>
              <a:rPr lang="en-US" sz="1600" b="0" i="0" u="none" strike="noStrike" baseline="0">
                <a:solidFill>
                  <a:srgbClr val="000000"/>
                </a:solidFill>
                <a:latin typeface="Arial"/>
                <a:cs typeface="Arial"/>
              </a:rPr>
              <a:t> </a:t>
            </a:r>
          </a:p>
        </c:rich>
      </c:tx>
      <c:layout>
        <c:manualLayout>
          <c:xMode val="edge"/>
          <c:yMode val="edge"/>
          <c:x val="0.27314845688256933"/>
          <c:y val="2.8523489932885671E-2"/>
        </c:manualLayout>
      </c:layout>
      <c:spPr>
        <a:noFill/>
        <a:ln w="25400">
          <a:noFill/>
        </a:ln>
      </c:spPr>
    </c:title>
    <c:plotArea>
      <c:layout>
        <c:manualLayout>
          <c:layoutTarget val="inner"/>
          <c:xMode val="edge"/>
          <c:yMode val="edge"/>
          <c:x val="0.1273149587164519"/>
          <c:y val="0.22315436241610739"/>
          <c:w val="0.76620456972991857"/>
          <c:h val="0.62583892617450221"/>
        </c:manualLayout>
      </c:layout>
      <c:scatterChart>
        <c:scatterStyle val="lineMarker"/>
        <c:ser>
          <c:idx val="0"/>
          <c:order val="0"/>
          <c:tx>
            <c:strRef>
              <c:f>'(2)(iii) OBD'!$B$7:$D$7</c:f>
              <c:strCache>
                <c:ptCount val="1"/>
                <c:pt idx="0">
                  <c:v>LDGV</c:v>
                </c:pt>
              </c:strCache>
            </c:strRef>
          </c:tx>
          <c:spPr>
            <a:ln w="12700">
              <a:solidFill>
                <a:srgbClr val="000000"/>
              </a:solidFill>
              <a:prstDash val="solid"/>
            </a:ln>
          </c:spPr>
          <c:marker>
            <c:symbol val="diamond"/>
            <c:size val="8"/>
            <c:spPr>
              <a:solidFill>
                <a:srgbClr val="000000"/>
              </a:solidFill>
              <a:ln>
                <a:solidFill>
                  <a:srgbClr val="000000"/>
                </a:solidFill>
                <a:prstDash val="solid"/>
              </a:ln>
            </c:spPr>
          </c:marker>
          <c:xVal>
            <c:numRef>
              <c:f>'(2)(iii) OBD'!$A$9:$A$24</c:f>
              <c:numCache>
                <c:formatCode>General</c:formatCode>
                <c:ptCount val="16"/>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numCache>
            </c:numRef>
          </c:xVal>
          <c:yVal>
            <c:numRef>
              <c:f>'(2)(iii) OBD'!$D$9:$D$24</c:f>
              <c:numCache>
                <c:formatCode>0.0%</c:formatCode>
                <c:ptCount val="16"/>
                <c:pt idx="0">
                  <c:v>0.8906200317965024</c:v>
                </c:pt>
                <c:pt idx="1">
                  <c:v>0.9170812603648425</c:v>
                </c:pt>
                <c:pt idx="2">
                  <c:v>0.93019436079934303</c:v>
                </c:pt>
                <c:pt idx="3">
                  <c:v>0.94044256120527303</c:v>
                </c:pt>
                <c:pt idx="4">
                  <c:v>0.9420446121706314</c:v>
                </c:pt>
                <c:pt idx="5">
                  <c:v>0.95194968553459125</c:v>
                </c:pt>
                <c:pt idx="6">
                  <c:v>0.9628567225654604</c:v>
                </c:pt>
                <c:pt idx="7">
                  <c:v>0.97036036036036033</c:v>
                </c:pt>
                <c:pt idx="8">
                  <c:v>0.97242690753506056</c:v>
                </c:pt>
                <c:pt idx="9">
                  <c:v>0.97365047714000852</c:v>
                </c:pt>
                <c:pt idx="10">
                  <c:v>0.97414847161572049</c:v>
                </c:pt>
                <c:pt idx="11">
                  <c:v>0.98651541095890416</c:v>
                </c:pt>
                <c:pt idx="12">
                  <c:v>0.9908675799086758</c:v>
                </c:pt>
                <c:pt idx="13">
                  <c:v>0.98731384445670156</c:v>
                </c:pt>
                <c:pt idx="14">
                  <c:v>0.99852071005917165</c:v>
                </c:pt>
                <c:pt idx="15">
                  <c:v>1</c:v>
                </c:pt>
              </c:numCache>
            </c:numRef>
          </c:yVal>
        </c:ser>
        <c:ser>
          <c:idx val="1"/>
          <c:order val="1"/>
          <c:tx>
            <c:strRef>
              <c:f>'(2)(iii) OBD'!$E$7:$G$7</c:f>
              <c:strCache>
                <c:ptCount val="1"/>
                <c:pt idx="0">
                  <c:v>LDGT</c:v>
                </c:pt>
              </c:strCache>
            </c:strRef>
          </c:tx>
          <c:spPr>
            <a:ln w="12700">
              <a:solidFill>
                <a:srgbClr val="969696"/>
              </a:solidFill>
              <a:prstDash val="solid"/>
            </a:ln>
          </c:spPr>
          <c:marker>
            <c:symbol val="square"/>
            <c:size val="8"/>
            <c:spPr>
              <a:noFill/>
              <a:ln>
                <a:solidFill>
                  <a:srgbClr val="969696"/>
                </a:solidFill>
                <a:prstDash val="solid"/>
              </a:ln>
            </c:spPr>
          </c:marker>
          <c:xVal>
            <c:numRef>
              <c:f>'(2)(iii) OBD'!$A$9:$A$23</c:f>
              <c:numCache>
                <c:formatCode>General</c:formatCode>
                <c:ptCount val="15"/>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numCache>
            </c:numRef>
          </c:xVal>
          <c:yVal>
            <c:numRef>
              <c:f>'(2)(iii) OBD'!$G$9:$G$24</c:f>
              <c:numCache>
                <c:formatCode>0.0%</c:formatCode>
                <c:ptCount val="16"/>
                <c:pt idx="0">
                  <c:v>0.89347462353597318</c:v>
                </c:pt>
                <c:pt idx="1">
                  <c:v>0.91034740381023538</c:v>
                </c:pt>
                <c:pt idx="2">
                  <c:v>0.92497595383135622</c:v>
                </c:pt>
                <c:pt idx="3">
                  <c:v>0.93323308270676697</c:v>
                </c:pt>
                <c:pt idx="4">
                  <c:v>0.94530046224961484</c:v>
                </c:pt>
                <c:pt idx="5">
                  <c:v>0.95537688442211055</c:v>
                </c:pt>
                <c:pt idx="6">
                  <c:v>0.96307300509337856</c:v>
                </c:pt>
                <c:pt idx="7">
                  <c:v>0.97188355312266728</c:v>
                </c:pt>
                <c:pt idx="8">
                  <c:v>0.97320908561444375</c:v>
                </c:pt>
                <c:pt idx="9">
                  <c:v>0.97568165070007373</c:v>
                </c:pt>
                <c:pt idx="10">
                  <c:v>0.9859078590785908</c:v>
                </c:pt>
                <c:pt idx="11">
                  <c:v>0.98526160648489314</c:v>
                </c:pt>
                <c:pt idx="12">
                  <c:v>0.99713876967095849</c:v>
                </c:pt>
                <c:pt idx="13">
                  <c:v>0.99242424242424243</c:v>
                </c:pt>
                <c:pt idx="14">
                  <c:v>1</c:v>
                </c:pt>
                <c:pt idx="15">
                  <c:v>1</c:v>
                </c:pt>
              </c:numCache>
            </c:numRef>
          </c:yVal>
        </c:ser>
        <c:ser>
          <c:idx val="2"/>
          <c:order val="2"/>
          <c:tx>
            <c:strRef>
              <c:f>'(2)(iii) OBD'!$H$7:$J$7</c:f>
              <c:strCache>
                <c:ptCount val="1"/>
                <c:pt idx="0">
                  <c:v>MDGV</c:v>
                </c:pt>
              </c:strCache>
            </c:strRef>
          </c:tx>
          <c:spPr>
            <a:ln w="12700">
              <a:solidFill>
                <a:srgbClr val="000000"/>
              </a:solidFill>
              <a:prstDash val="solid"/>
            </a:ln>
          </c:spPr>
          <c:marker>
            <c:symbol val="triangle"/>
            <c:size val="8"/>
            <c:spPr>
              <a:solidFill>
                <a:srgbClr val="000000"/>
              </a:solidFill>
              <a:ln>
                <a:solidFill>
                  <a:srgbClr val="000000"/>
                </a:solidFill>
                <a:prstDash val="solid"/>
              </a:ln>
            </c:spPr>
          </c:marker>
          <c:xVal>
            <c:numRef>
              <c:f>'(2)(iii) OBD'!$A$21:$A$23</c:f>
              <c:numCache>
                <c:formatCode>General</c:formatCode>
                <c:ptCount val="3"/>
                <c:pt idx="0">
                  <c:v>2008</c:v>
                </c:pt>
                <c:pt idx="1">
                  <c:v>2009</c:v>
                </c:pt>
                <c:pt idx="2">
                  <c:v>2010</c:v>
                </c:pt>
              </c:numCache>
            </c:numRef>
          </c:xVal>
          <c:yVal>
            <c:numRef>
              <c:f>'(2)(iii) OBD'!$J$21:$J$24</c:f>
              <c:numCache>
                <c:formatCode>0.0%</c:formatCode>
                <c:ptCount val="4"/>
                <c:pt idx="0">
                  <c:v>0.98305084745762716</c:v>
                </c:pt>
                <c:pt idx="1">
                  <c:v>0.97727272727272729</c:v>
                </c:pt>
                <c:pt idx="2">
                  <c:v>1</c:v>
                </c:pt>
                <c:pt idx="3">
                  <c:v>1</c:v>
                </c:pt>
              </c:numCache>
            </c:numRef>
          </c:yVal>
        </c:ser>
        <c:axId val="79872384"/>
        <c:axId val="79874688"/>
      </c:scatterChart>
      <c:valAx>
        <c:axId val="79872384"/>
        <c:scaling>
          <c:orientation val="minMax"/>
          <c:max val="2011"/>
          <c:min val="1996"/>
        </c:scaling>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5023199036999778"/>
              <c:y val="0.91442953020134232"/>
            </c:manualLayout>
          </c:layout>
          <c:spPr>
            <a:noFill/>
            <a:ln w="25400">
              <a:noFill/>
            </a:ln>
          </c:spPr>
        </c:title>
        <c:numFmt formatCode="General" sourceLinked="1"/>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79874688"/>
        <c:crosses val="autoZero"/>
        <c:crossBetween val="midCat"/>
        <c:majorUnit val="1"/>
      </c:valAx>
      <c:valAx>
        <c:axId val="79874688"/>
        <c:scaling>
          <c:orientation val="minMax"/>
          <c:max val="1"/>
          <c:min val="0.70000000000000062"/>
        </c:scaling>
        <c:axPos val="l"/>
        <c:majorGridlines>
          <c:spPr>
            <a:ln w="3175">
              <a:solidFill>
                <a:srgbClr val="000000"/>
              </a:solidFill>
              <a:prstDash val="solid"/>
            </a:ln>
          </c:spPr>
        </c:majorGridlines>
        <c:title>
          <c:tx>
            <c:rich>
              <a:bodyPr/>
              <a:lstStyle/>
              <a:p>
                <a:pPr>
                  <a:defRPr sz="1375" b="1" i="0" u="none" strike="noStrike" baseline="0">
                    <a:solidFill>
                      <a:srgbClr val="000000"/>
                    </a:solidFill>
                    <a:latin typeface="Arial"/>
                    <a:ea typeface="Arial"/>
                    <a:cs typeface="Arial"/>
                  </a:defRPr>
                </a:pPr>
                <a:r>
                  <a:rPr lang="en-US"/>
                  <a:t>Pass Rate (%)</a:t>
                </a:r>
              </a:p>
            </c:rich>
          </c:tx>
          <c:layout>
            <c:manualLayout>
              <c:xMode val="edge"/>
              <c:yMode val="edge"/>
              <c:x val="2.3148174312082128E-2"/>
              <c:y val="0.42953020134228403"/>
            </c:manualLayout>
          </c:layout>
          <c:spPr>
            <a:noFill/>
            <a:ln w="25400">
              <a:noFill/>
            </a:ln>
          </c:spPr>
        </c:title>
        <c:numFmt formatCode="0%" sourceLinked="0"/>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79872384"/>
        <c:crosses val="autoZero"/>
        <c:crossBetween val="midCat"/>
        <c:majorUnit val="0.05"/>
      </c:valAx>
      <c:spPr>
        <a:noFill/>
        <a:ln w="12700">
          <a:solidFill>
            <a:srgbClr val="808080"/>
          </a:solidFill>
          <a:prstDash val="solid"/>
        </a:ln>
      </c:spPr>
    </c:plotArea>
    <c:legend>
      <c:legendPos val="r"/>
      <c:layout>
        <c:manualLayout>
          <c:xMode val="edge"/>
          <c:yMode val="edge"/>
          <c:x val="0.13773163715688891"/>
          <c:y val="0.24328859060402691"/>
          <c:w val="0.10763901055118259"/>
          <c:h val="0.10906040268456375"/>
        </c:manualLayout>
      </c:layou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3" r="0.750000000000003" t="1" header="0.5" footer="0.5"/>
    <c:pageSetup paperSize="207"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600" b="1" i="0" u="none" strike="noStrike" baseline="0">
                <a:solidFill>
                  <a:srgbClr val="000000"/>
                </a:solidFill>
                <a:latin typeface="Arial"/>
                <a:ea typeface="Arial"/>
                <a:cs typeface="Arial"/>
              </a:defRPr>
            </a:pPr>
            <a:r>
              <a:rPr lang="en-US" sz="1600" b="1" i="0" u="none" strike="noStrike" baseline="0">
                <a:solidFill>
                  <a:srgbClr val="000000"/>
                </a:solidFill>
                <a:latin typeface="Arial"/>
                <a:cs typeface="Arial"/>
              </a:rPr>
              <a:t>OBD 1st Retest Passes - Non-diesel</a:t>
            </a:r>
          </a:p>
          <a:p>
            <a:pPr>
              <a:defRPr sz="1600" b="1" i="0" u="none" strike="noStrike" baseline="0">
                <a:solidFill>
                  <a:srgbClr val="000000"/>
                </a:solidFill>
                <a:latin typeface="Arial"/>
                <a:ea typeface="Arial"/>
                <a:cs typeface="Arial"/>
              </a:defRPr>
            </a:pPr>
            <a:r>
              <a:rPr lang="en-US" sz="1600" b="0" i="0" u="none" strike="noStrike" baseline="0">
                <a:solidFill>
                  <a:srgbClr val="000000"/>
                </a:solidFill>
                <a:latin typeface="Arial"/>
                <a:cs typeface="Arial"/>
              </a:rPr>
              <a:t>by Model Year and Vehicle Class </a:t>
            </a:r>
          </a:p>
        </c:rich>
      </c:tx>
      <c:layout>
        <c:manualLayout>
          <c:xMode val="edge"/>
          <c:yMode val="edge"/>
          <c:x val="0.28935217890102688"/>
          <c:y val="2.8619575671387832E-2"/>
        </c:manualLayout>
      </c:layout>
      <c:spPr>
        <a:noFill/>
        <a:ln w="25400">
          <a:noFill/>
        </a:ln>
      </c:spPr>
    </c:title>
    <c:plotArea>
      <c:layout>
        <c:manualLayout>
          <c:layoutTarget val="inner"/>
          <c:xMode val="edge"/>
          <c:yMode val="edge"/>
          <c:x val="0.14236127201930521"/>
          <c:y val="0.18518548963839279"/>
          <c:w val="0.75810270872069041"/>
          <c:h val="0.66666776269821415"/>
        </c:manualLayout>
      </c:layout>
      <c:lineChart>
        <c:grouping val="standard"/>
        <c:ser>
          <c:idx val="0"/>
          <c:order val="0"/>
          <c:tx>
            <c:strRef>
              <c:f>'(2)(iii) OBD'!$B$7:$D$7</c:f>
              <c:strCache>
                <c:ptCount val="1"/>
                <c:pt idx="0">
                  <c:v>LDGV</c:v>
                </c:pt>
              </c:strCache>
            </c:strRef>
          </c:tx>
          <c:spPr>
            <a:ln w="12700">
              <a:solidFill>
                <a:srgbClr val="000000"/>
              </a:solidFill>
              <a:prstDash val="solid"/>
            </a:ln>
          </c:spPr>
          <c:marker>
            <c:symbol val="diamond"/>
            <c:size val="8"/>
            <c:spPr>
              <a:solidFill>
                <a:srgbClr val="000000"/>
              </a:solidFill>
              <a:ln>
                <a:solidFill>
                  <a:srgbClr val="000000"/>
                </a:solidFill>
                <a:prstDash val="solid"/>
              </a:ln>
            </c:spPr>
          </c:marker>
          <c:cat>
            <c:numRef>
              <c:f>'(2)(iii) OBD'!$A$9:$A$24</c:f>
              <c:numCache>
                <c:formatCode>General</c:formatCode>
                <c:ptCount val="16"/>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numCache>
            </c:numRef>
          </c:cat>
          <c:val>
            <c:numRef>
              <c:f>'(2)(iii) OBD'!$B$9:$B$24</c:f>
              <c:numCache>
                <c:formatCode>#,##0</c:formatCode>
                <c:ptCount val="16"/>
                <c:pt idx="0">
                  <c:v>5602</c:v>
                </c:pt>
                <c:pt idx="1">
                  <c:v>8295</c:v>
                </c:pt>
                <c:pt idx="2">
                  <c:v>10194</c:v>
                </c:pt>
                <c:pt idx="3">
                  <c:v>11985</c:v>
                </c:pt>
                <c:pt idx="4">
                  <c:v>13979</c:v>
                </c:pt>
                <c:pt idx="5">
                  <c:v>15136</c:v>
                </c:pt>
                <c:pt idx="6">
                  <c:v>13091</c:v>
                </c:pt>
                <c:pt idx="7">
                  <c:v>10771</c:v>
                </c:pt>
                <c:pt idx="8">
                  <c:v>8182</c:v>
                </c:pt>
                <c:pt idx="9">
                  <c:v>6836</c:v>
                </c:pt>
                <c:pt idx="10">
                  <c:v>5577</c:v>
                </c:pt>
                <c:pt idx="11">
                  <c:v>4609</c:v>
                </c:pt>
                <c:pt idx="12">
                  <c:v>2821</c:v>
                </c:pt>
                <c:pt idx="13">
                  <c:v>1790</c:v>
                </c:pt>
                <c:pt idx="14">
                  <c:v>675</c:v>
                </c:pt>
                <c:pt idx="15">
                  <c:v>26</c:v>
                </c:pt>
              </c:numCache>
            </c:numRef>
          </c:val>
        </c:ser>
        <c:ser>
          <c:idx val="1"/>
          <c:order val="1"/>
          <c:tx>
            <c:strRef>
              <c:f>'(2)(iii) OBD'!$E$7:$G$7</c:f>
              <c:strCache>
                <c:ptCount val="1"/>
                <c:pt idx="0">
                  <c:v>LDGT</c:v>
                </c:pt>
              </c:strCache>
            </c:strRef>
          </c:tx>
          <c:spPr>
            <a:ln w="12700">
              <a:solidFill>
                <a:srgbClr val="969696"/>
              </a:solidFill>
              <a:prstDash val="solid"/>
            </a:ln>
          </c:spPr>
          <c:marker>
            <c:symbol val="square"/>
            <c:size val="8"/>
            <c:spPr>
              <a:noFill/>
              <a:ln>
                <a:solidFill>
                  <a:srgbClr val="969696"/>
                </a:solidFill>
                <a:prstDash val="solid"/>
              </a:ln>
            </c:spPr>
          </c:marker>
          <c:cat>
            <c:numRef>
              <c:f>'(2)(iii) OBD'!$A$9:$A$24</c:f>
              <c:numCache>
                <c:formatCode>General</c:formatCode>
                <c:ptCount val="16"/>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numCache>
            </c:numRef>
          </c:cat>
          <c:val>
            <c:numRef>
              <c:f>'(2)(iii) OBD'!$E$9:$E$24</c:f>
              <c:numCache>
                <c:formatCode>#,##0</c:formatCode>
                <c:ptCount val="16"/>
                <c:pt idx="0">
                  <c:v>1602</c:v>
                </c:pt>
                <c:pt idx="1">
                  <c:v>2437</c:v>
                </c:pt>
                <c:pt idx="2">
                  <c:v>2885</c:v>
                </c:pt>
                <c:pt idx="3">
                  <c:v>3103</c:v>
                </c:pt>
                <c:pt idx="4">
                  <c:v>3681</c:v>
                </c:pt>
                <c:pt idx="5">
                  <c:v>4753</c:v>
                </c:pt>
                <c:pt idx="6">
                  <c:v>4538</c:v>
                </c:pt>
                <c:pt idx="7">
                  <c:v>3906</c:v>
                </c:pt>
                <c:pt idx="8">
                  <c:v>3342</c:v>
                </c:pt>
                <c:pt idx="9">
                  <c:v>2648</c:v>
                </c:pt>
                <c:pt idx="10">
                  <c:v>1819</c:v>
                </c:pt>
                <c:pt idx="11">
                  <c:v>1337</c:v>
                </c:pt>
                <c:pt idx="12">
                  <c:v>697</c:v>
                </c:pt>
                <c:pt idx="13">
                  <c:v>393</c:v>
                </c:pt>
                <c:pt idx="14">
                  <c:v>97</c:v>
                </c:pt>
                <c:pt idx="15">
                  <c:v>3</c:v>
                </c:pt>
              </c:numCache>
            </c:numRef>
          </c:val>
        </c:ser>
        <c:ser>
          <c:idx val="2"/>
          <c:order val="2"/>
          <c:tx>
            <c:strRef>
              <c:f>'(2)(iii) OBD'!$H$7:$J$7</c:f>
              <c:strCache>
                <c:ptCount val="1"/>
                <c:pt idx="0">
                  <c:v>MDGV</c:v>
                </c:pt>
              </c:strCache>
            </c:strRef>
          </c:tx>
          <c:spPr>
            <a:ln w="12700">
              <a:solidFill>
                <a:srgbClr val="000000"/>
              </a:solidFill>
              <a:prstDash val="solid"/>
            </a:ln>
          </c:spPr>
          <c:marker>
            <c:symbol val="triangle"/>
            <c:size val="8"/>
            <c:spPr>
              <a:solidFill>
                <a:srgbClr val="000000"/>
              </a:solidFill>
              <a:ln>
                <a:solidFill>
                  <a:srgbClr val="000000"/>
                </a:solidFill>
                <a:prstDash val="solid"/>
              </a:ln>
            </c:spPr>
          </c:marker>
          <c:cat>
            <c:numRef>
              <c:f>'(2)(iii) OBD'!$A$9:$A$23</c:f>
              <c:numCache>
                <c:formatCode>General</c:formatCode>
                <c:ptCount val="15"/>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numCache>
            </c:numRef>
          </c:cat>
          <c:val>
            <c:numRef>
              <c:f>'(2)(iii) OBD'!$H$9:$H$24</c:f>
              <c:numCache>
                <c:formatCode>#,##0</c:formatCode>
                <c:ptCount val="16"/>
                <c:pt idx="12">
                  <c:v>232</c:v>
                </c:pt>
                <c:pt idx="13">
                  <c:v>129</c:v>
                </c:pt>
                <c:pt idx="14">
                  <c:v>19</c:v>
                </c:pt>
                <c:pt idx="15">
                  <c:v>3</c:v>
                </c:pt>
              </c:numCache>
            </c:numRef>
          </c:val>
        </c:ser>
        <c:marker val="1"/>
        <c:axId val="79798272"/>
        <c:axId val="79800576"/>
      </c:lineChart>
      <c:catAx>
        <c:axId val="79798272"/>
        <c:scaling>
          <c:orientation val="minMax"/>
        </c:scaling>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6064866881043481"/>
              <c:y val="0.91750992593566416"/>
            </c:manualLayout>
          </c:layout>
          <c:spPr>
            <a:noFill/>
            <a:ln w="25400">
              <a:noFill/>
            </a:ln>
          </c:spPr>
        </c:title>
        <c:numFmt formatCode="General" sourceLinked="1"/>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79800576"/>
        <c:crosses val="autoZero"/>
        <c:auto val="1"/>
        <c:lblAlgn val="ctr"/>
        <c:lblOffset val="100"/>
        <c:tickLblSkip val="1"/>
        <c:tickMarkSkip val="1"/>
      </c:catAx>
      <c:valAx>
        <c:axId val="79800576"/>
        <c:scaling>
          <c:orientation val="minMax"/>
        </c:scaling>
        <c:axPos val="l"/>
        <c:majorGridlines>
          <c:spPr>
            <a:ln w="3175">
              <a:solidFill>
                <a:srgbClr val="000000"/>
              </a:solidFill>
              <a:prstDash val="solid"/>
            </a:ln>
          </c:spPr>
        </c:majorGridlines>
        <c:title>
          <c:tx>
            <c:rich>
              <a:bodyPr/>
              <a:lstStyle/>
              <a:p>
                <a:pPr>
                  <a:defRPr sz="1375" b="1" i="0" u="none" strike="noStrike" baseline="0">
                    <a:solidFill>
                      <a:srgbClr val="000000"/>
                    </a:solidFill>
                    <a:latin typeface="Arial"/>
                    <a:ea typeface="Arial"/>
                    <a:cs typeface="Arial"/>
                  </a:defRPr>
                </a:pPr>
                <a:r>
                  <a:rPr lang="en-US"/>
                  <a:t># of Passing Tests</a:t>
                </a:r>
              </a:p>
            </c:rich>
          </c:tx>
          <c:layout>
            <c:manualLayout>
              <c:xMode val="edge"/>
              <c:yMode val="edge"/>
              <c:x val="2.1990765596478046E-2"/>
              <c:y val="0.36532046592301359"/>
            </c:manualLayout>
          </c:layout>
          <c:spPr>
            <a:noFill/>
            <a:ln w="25400">
              <a:noFill/>
            </a:ln>
          </c:spPr>
        </c:title>
        <c:numFmt formatCode="#,##0" sourceLinked="0"/>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79798272"/>
        <c:crosses val="autoZero"/>
        <c:crossBetween val="midCat"/>
      </c:valAx>
      <c:spPr>
        <a:noFill/>
        <a:ln w="12700">
          <a:solidFill>
            <a:srgbClr val="808080"/>
          </a:solidFill>
          <a:prstDash val="solid"/>
        </a:ln>
      </c:spPr>
    </c:plotArea>
    <c:legend>
      <c:legendPos val="r"/>
      <c:layout>
        <c:manualLayout>
          <c:xMode val="edge"/>
          <c:yMode val="edge"/>
          <c:x val="0.77546383945475195"/>
          <c:y val="0.20033702969971467"/>
          <c:w val="0.1099538279823902"/>
          <c:h val="0.10774428488051982"/>
        </c:manualLayout>
      </c:layou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3" r="0.750000000000003" t="1" header="0.5" footer="0.5"/>
    <c:pageSetup paperSize="207"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550" b="1" i="0" u="none" strike="noStrike" baseline="0">
                <a:solidFill>
                  <a:srgbClr val="000000"/>
                </a:solidFill>
                <a:latin typeface="Arial"/>
                <a:ea typeface="Arial"/>
                <a:cs typeface="Arial"/>
              </a:defRPr>
            </a:pPr>
            <a:r>
              <a:rPr lang="en-US" sz="1550" b="1" i="0" u="none" strike="noStrike" baseline="0">
                <a:solidFill>
                  <a:srgbClr val="000000"/>
                </a:solidFill>
                <a:latin typeface="Arial"/>
                <a:cs typeface="Arial"/>
              </a:rPr>
              <a:t>OBD 2nd or Subsequent Retest Pass Rate - Non-diesel</a:t>
            </a:r>
          </a:p>
          <a:p>
            <a:pPr>
              <a:defRPr sz="1550" b="1" i="0" u="none" strike="noStrike" baseline="0">
                <a:solidFill>
                  <a:srgbClr val="000000"/>
                </a:solidFill>
                <a:latin typeface="Arial"/>
                <a:ea typeface="Arial"/>
                <a:cs typeface="Arial"/>
              </a:defRPr>
            </a:pPr>
            <a:r>
              <a:rPr lang="en-US" sz="1350" b="0" i="0" u="none" strike="noStrike" baseline="0">
                <a:solidFill>
                  <a:srgbClr val="000000"/>
                </a:solidFill>
                <a:latin typeface="Arial"/>
                <a:cs typeface="Arial"/>
              </a:rPr>
              <a:t>by Model Year and Vehicle Class </a:t>
            </a:r>
          </a:p>
        </c:rich>
      </c:tx>
      <c:layout>
        <c:manualLayout>
          <c:xMode val="edge"/>
          <c:yMode val="edge"/>
          <c:x val="0.18034692261274091"/>
          <c:y val="2.8523489932885671E-2"/>
        </c:manualLayout>
      </c:layout>
      <c:spPr>
        <a:noFill/>
        <a:ln w="25400">
          <a:noFill/>
        </a:ln>
      </c:spPr>
    </c:title>
    <c:plotArea>
      <c:layout>
        <c:manualLayout>
          <c:layoutTarget val="inner"/>
          <c:xMode val="edge"/>
          <c:yMode val="edge"/>
          <c:x val="0.12832377185906557"/>
          <c:y val="0.22147651006711411"/>
          <c:w val="0.76647442110414865"/>
          <c:h val="0.6291946308724875"/>
        </c:manualLayout>
      </c:layout>
      <c:scatterChart>
        <c:scatterStyle val="lineMarker"/>
        <c:ser>
          <c:idx val="0"/>
          <c:order val="0"/>
          <c:tx>
            <c:strRef>
              <c:f>'(2)(iv) OBD'!$B$7:$D$7</c:f>
              <c:strCache>
                <c:ptCount val="1"/>
                <c:pt idx="0">
                  <c:v>LDGV</c:v>
                </c:pt>
              </c:strCache>
            </c:strRef>
          </c:tx>
          <c:spPr>
            <a:ln w="12700">
              <a:solidFill>
                <a:srgbClr val="000000"/>
              </a:solidFill>
              <a:prstDash val="solid"/>
            </a:ln>
          </c:spPr>
          <c:marker>
            <c:symbol val="diamond"/>
            <c:size val="8"/>
            <c:spPr>
              <a:solidFill>
                <a:srgbClr val="000000"/>
              </a:solidFill>
              <a:ln>
                <a:solidFill>
                  <a:srgbClr val="000000"/>
                </a:solidFill>
                <a:prstDash val="solid"/>
              </a:ln>
            </c:spPr>
          </c:marker>
          <c:xVal>
            <c:numRef>
              <c:f>'(2)(iv) OBD'!$A$9:$A$23</c:f>
              <c:numCache>
                <c:formatCode>General</c:formatCode>
                <c:ptCount val="15"/>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numCache>
            </c:numRef>
          </c:xVal>
          <c:yVal>
            <c:numRef>
              <c:f>'(2)(iv) OBD'!$D$9:$D$24</c:f>
              <c:numCache>
                <c:formatCode>0.0%</c:formatCode>
                <c:ptCount val="16"/>
                <c:pt idx="0">
                  <c:v>0.86746090841399848</c:v>
                </c:pt>
                <c:pt idx="1">
                  <c:v>0.84895191122071512</c:v>
                </c:pt>
                <c:pt idx="2">
                  <c:v>0.84903452311293159</c:v>
                </c:pt>
                <c:pt idx="3">
                  <c:v>0.90204759269507473</c:v>
                </c:pt>
                <c:pt idx="4">
                  <c:v>0.87779433681073027</c:v>
                </c:pt>
                <c:pt idx="5">
                  <c:v>0.92295396419437337</c:v>
                </c:pt>
                <c:pt idx="6">
                  <c:v>0.9348030018761726</c:v>
                </c:pt>
                <c:pt idx="7">
                  <c:v>0.95570032573289898</c:v>
                </c:pt>
                <c:pt idx="8">
                  <c:v>0.94676806083650189</c:v>
                </c:pt>
                <c:pt idx="9">
                  <c:v>0.94578313253012047</c:v>
                </c:pt>
                <c:pt idx="10">
                  <c:v>0.96284329563812598</c:v>
                </c:pt>
                <c:pt idx="11">
                  <c:v>0.96889952153110048</c:v>
                </c:pt>
                <c:pt idx="12">
                  <c:v>0.94961240310077522</c:v>
                </c:pt>
                <c:pt idx="13">
                  <c:v>0.98245614035087714</c:v>
                </c:pt>
                <c:pt idx="14">
                  <c:v>1</c:v>
                </c:pt>
                <c:pt idx="15">
                  <c:v>1</c:v>
                </c:pt>
              </c:numCache>
            </c:numRef>
          </c:yVal>
        </c:ser>
        <c:ser>
          <c:idx val="1"/>
          <c:order val="1"/>
          <c:tx>
            <c:strRef>
              <c:f>'(2)(iv) OBD'!$E$7:$G$7</c:f>
              <c:strCache>
                <c:ptCount val="1"/>
                <c:pt idx="0">
                  <c:v>LDGT</c:v>
                </c:pt>
              </c:strCache>
            </c:strRef>
          </c:tx>
          <c:spPr>
            <a:ln w="12700">
              <a:solidFill>
                <a:srgbClr val="969696"/>
              </a:solidFill>
              <a:prstDash val="solid"/>
            </a:ln>
          </c:spPr>
          <c:marker>
            <c:symbol val="square"/>
            <c:size val="8"/>
            <c:spPr>
              <a:noFill/>
              <a:ln>
                <a:solidFill>
                  <a:srgbClr val="969696"/>
                </a:solidFill>
                <a:prstDash val="solid"/>
              </a:ln>
            </c:spPr>
          </c:marker>
          <c:xVal>
            <c:numRef>
              <c:f>'(2)(iv) OBD'!$A$9:$A$24</c:f>
              <c:numCache>
                <c:formatCode>General</c:formatCode>
                <c:ptCount val="16"/>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numCache>
            </c:numRef>
          </c:xVal>
          <c:yVal>
            <c:numRef>
              <c:f>'(2)(iv) OBD'!$G$9:$G$24</c:f>
              <c:numCache>
                <c:formatCode>0.0%</c:formatCode>
                <c:ptCount val="16"/>
                <c:pt idx="0">
                  <c:v>0.82499999999999996</c:v>
                </c:pt>
                <c:pt idx="1">
                  <c:v>0.82272727272727275</c:v>
                </c:pt>
                <c:pt idx="2">
                  <c:v>0.86437246963562753</c:v>
                </c:pt>
                <c:pt idx="3">
                  <c:v>0.87366167023554608</c:v>
                </c:pt>
                <c:pt idx="4">
                  <c:v>0.90356394129979034</c:v>
                </c:pt>
                <c:pt idx="5">
                  <c:v>0.9458413926499033</c:v>
                </c:pt>
                <c:pt idx="6">
                  <c:v>0.94078947368421051</c:v>
                </c:pt>
                <c:pt idx="7">
                  <c:v>0.95404411764705888</c:v>
                </c:pt>
                <c:pt idx="8">
                  <c:v>0.94883720930232562</c:v>
                </c:pt>
                <c:pt idx="9">
                  <c:v>0.96178343949044587</c:v>
                </c:pt>
                <c:pt idx="10">
                  <c:v>0.96923076923076923</c:v>
                </c:pt>
                <c:pt idx="11">
                  <c:v>0.95327102803738317</c:v>
                </c:pt>
                <c:pt idx="12">
                  <c:v>0.96875</c:v>
                </c:pt>
                <c:pt idx="13">
                  <c:v>1</c:v>
                </c:pt>
                <c:pt idx="14">
                  <c:v>1</c:v>
                </c:pt>
              </c:numCache>
            </c:numRef>
          </c:yVal>
        </c:ser>
        <c:ser>
          <c:idx val="2"/>
          <c:order val="2"/>
          <c:tx>
            <c:strRef>
              <c:f>'(2)(iv) OBD'!$H$7:$J$7</c:f>
              <c:strCache>
                <c:ptCount val="1"/>
                <c:pt idx="0">
                  <c:v>MDGV</c:v>
                </c:pt>
              </c:strCache>
            </c:strRef>
          </c:tx>
          <c:spPr>
            <a:ln w="12700">
              <a:solidFill>
                <a:srgbClr val="000000"/>
              </a:solidFill>
              <a:prstDash val="solid"/>
            </a:ln>
          </c:spPr>
          <c:marker>
            <c:symbol val="triangle"/>
            <c:size val="8"/>
            <c:spPr>
              <a:solidFill>
                <a:srgbClr val="000000"/>
              </a:solidFill>
              <a:ln>
                <a:solidFill>
                  <a:srgbClr val="000000"/>
                </a:solidFill>
                <a:prstDash val="solid"/>
              </a:ln>
            </c:spPr>
          </c:marker>
          <c:xVal>
            <c:numRef>
              <c:f>'(2)(iv) OBD'!$A$21:$A$23</c:f>
              <c:numCache>
                <c:formatCode>General</c:formatCode>
                <c:ptCount val="3"/>
                <c:pt idx="0">
                  <c:v>2008</c:v>
                </c:pt>
                <c:pt idx="1">
                  <c:v>2009</c:v>
                </c:pt>
                <c:pt idx="2">
                  <c:v>2010</c:v>
                </c:pt>
              </c:numCache>
            </c:numRef>
          </c:xVal>
          <c:yVal>
            <c:numRef>
              <c:f>'(2)(iv) OBD'!$J$21:$J$24</c:f>
              <c:numCache>
                <c:formatCode>0.0%</c:formatCode>
                <c:ptCount val="4"/>
                <c:pt idx="0">
                  <c:v>0.96969696969696972</c:v>
                </c:pt>
                <c:pt idx="1">
                  <c:v>1</c:v>
                </c:pt>
                <c:pt idx="2">
                  <c:v>1</c:v>
                </c:pt>
              </c:numCache>
            </c:numRef>
          </c:yVal>
        </c:ser>
        <c:axId val="80014336"/>
        <c:axId val="80033280"/>
      </c:scatterChart>
      <c:valAx>
        <c:axId val="80014336"/>
        <c:scaling>
          <c:orientation val="minMax"/>
          <c:max val="2011"/>
          <c:min val="1996"/>
        </c:scaling>
        <c:axPos val="b"/>
        <c:title>
          <c:tx>
            <c:rich>
              <a:bodyPr/>
              <a:lstStyle/>
              <a:p>
                <a:pPr>
                  <a:defRPr sz="1350" b="1" i="0" u="none" strike="noStrike" baseline="0">
                    <a:solidFill>
                      <a:srgbClr val="000000"/>
                    </a:solidFill>
                    <a:latin typeface="Arial"/>
                    <a:ea typeface="Arial"/>
                    <a:cs typeface="Arial"/>
                  </a:defRPr>
                </a:pPr>
                <a:r>
                  <a:rPr lang="en-US"/>
                  <a:t>Model Year</a:t>
                </a:r>
              </a:p>
            </c:rich>
          </c:tx>
          <c:layout>
            <c:manualLayout>
              <c:xMode val="edge"/>
              <c:yMode val="edge"/>
              <c:x val="0.45086730653185231"/>
              <c:y val="0.91442953020134232"/>
            </c:manualLayout>
          </c:layout>
          <c:spPr>
            <a:noFill/>
            <a:ln w="25400">
              <a:noFill/>
            </a:ln>
          </c:spPr>
        </c:title>
        <c:numFmt formatCode="General" sourceLinked="1"/>
        <c:tickLblPos val="nextTo"/>
        <c:spPr>
          <a:ln w="3175">
            <a:solidFill>
              <a:srgbClr val="000000"/>
            </a:solidFill>
            <a:prstDash val="solid"/>
          </a:ln>
        </c:spPr>
        <c:txPr>
          <a:bodyPr rot="0" vert="horz"/>
          <a:lstStyle/>
          <a:p>
            <a:pPr>
              <a:defRPr sz="1150" b="1" i="0" u="none" strike="noStrike" baseline="0">
                <a:solidFill>
                  <a:srgbClr val="000000"/>
                </a:solidFill>
                <a:latin typeface="Arial"/>
                <a:ea typeface="Arial"/>
                <a:cs typeface="Arial"/>
              </a:defRPr>
            </a:pPr>
            <a:endParaRPr lang="en-US"/>
          </a:p>
        </c:txPr>
        <c:crossAx val="80033280"/>
        <c:crosses val="autoZero"/>
        <c:crossBetween val="midCat"/>
        <c:majorUnit val="1"/>
      </c:valAx>
      <c:valAx>
        <c:axId val="80033280"/>
        <c:scaling>
          <c:orientation val="minMax"/>
          <c:max val="1"/>
          <c:min val="0.60000000000000064"/>
        </c:scaling>
        <c:axPos val="l"/>
        <c:majorGridlines>
          <c:spPr>
            <a:ln w="3175">
              <a:solidFill>
                <a:srgbClr val="000000"/>
              </a:solidFill>
              <a:prstDash val="solid"/>
            </a:ln>
          </c:spPr>
        </c:majorGridlines>
        <c:title>
          <c:tx>
            <c:rich>
              <a:bodyPr/>
              <a:lstStyle/>
              <a:p>
                <a:pPr>
                  <a:defRPr sz="1350" b="1" i="0" u="none" strike="noStrike" baseline="0">
                    <a:solidFill>
                      <a:srgbClr val="000000"/>
                    </a:solidFill>
                    <a:latin typeface="Arial"/>
                    <a:ea typeface="Arial"/>
                    <a:cs typeface="Arial"/>
                  </a:defRPr>
                </a:pPr>
                <a:r>
                  <a:rPr lang="en-US"/>
                  <a:t>Pass Rate (%)</a:t>
                </a:r>
              </a:p>
            </c:rich>
          </c:tx>
          <c:layout>
            <c:manualLayout>
              <c:xMode val="edge"/>
              <c:yMode val="edge"/>
              <c:x val="2.4277470351715152E-2"/>
              <c:y val="0.42953020134228403"/>
            </c:manualLayout>
          </c:layout>
          <c:spPr>
            <a:noFill/>
            <a:ln w="25400">
              <a:noFill/>
            </a:ln>
          </c:spPr>
        </c:title>
        <c:numFmt formatCode="0%" sourceLinked="0"/>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80014336"/>
        <c:crosses val="autoZero"/>
        <c:crossBetween val="midCat"/>
        <c:majorUnit val="0.1"/>
      </c:valAx>
      <c:spPr>
        <a:noFill/>
        <a:ln w="12700">
          <a:solidFill>
            <a:srgbClr val="808080"/>
          </a:solidFill>
          <a:prstDash val="solid"/>
        </a:ln>
      </c:spPr>
    </c:plotArea>
    <c:legend>
      <c:legendPos val="r"/>
      <c:layout>
        <c:manualLayout>
          <c:xMode val="edge"/>
          <c:yMode val="edge"/>
          <c:x val="0.14104054204329741"/>
          <c:y val="0.23993288590604109"/>
          <c:w val="0.12023128174182789"/>
          <c:h val="0.12248322147651117"/>
        </c:manualLayout>
      </c:layou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3" r="0.750000000000003" t="1" header="0.5" footer="0.5"/>
    <c:pageSetup paperSize="207"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550" b="1" i="0" u="none" strike="noStrike" baseline="0">
                <a:solidFill>
                  <a:srgbClr val="000000"/>
                </a:solidFill>
                <a:latin typeface="Arial"/>
                <a:ea typeface="Arial"/>
                <a:cs typeface="Arial"/>
              </a:defRPr>
            </a:pPr>
            <a:r>
              <a:rPr lang="en-US" sz="1550" b="1" i="0" u="none" strike="noStrike" baseline="0">
                <a:solidFill>
                  <a:srgbClr val="000000"/>
                </a:solidFill>
                <a:latin typeface="Arial"/>
                <a:cs typeface="Arial"/>
              </a:rPr>
              <a:t>OBD 2nd or Subsequent Retest Passes - Non-diesel</a:t>
            </a:r>
          </a:p>
          <a:p>
            <a:pPr>
              <a:defRPr sz="1550" b="1" i="0" u="none" strike="noStrike" baseline="0">
                <a:solidFill>
                  <a:srgbClr val="000000"/>
                </a:solidFill>
                <a:latin typeface="Arial"/>
                <a:ea typeface="Arial"/>
                <a:cs typeface="Arial"/>
              </a:defRPr>
            </a:pPr>
            <a:r>
              <a:rPr lang="en-US" sz="1350" b="0" i="0" u="none" strike="noStrike" baseline="0">
                <a:solidFill>
                  <a:srgbClr val="000000"/>
                </a:solidFill>
                <a:latin typeface="Arial"/>
                <a:cs typeface="Arial"/>
              </a:rPr>
              <a:t>by Model Year and Vehicle Class </a:t>
            </a:r>
          </a:p>
        </c:rich>
      </c:tx>
      <c:layout>
        <c:manualLayout>
          <c:xMode val="edge"/>
          <c:yMode val="edge"/>
          <c:x val="0.19512217253077418"/>
          <c:y val="2.8619575671387832E-2"/>
        </c:manualLayout>
      </c:layout>
      <c:spPr>
        <a:noFill/>
        <a:ln w="25400">
          <a:noFill/>
        </a:ln>
      </c:spPr>
    </c:title>
    <c:plotArea>
      <c:layout>
        <c:manualLayout>
          <c:layoutTarget val="inner"/>
          <c:xMode val="edge"/>
          <c:yMode val="edge"/>
          <c:x val="0.13588865586964635"/>
          <c:y val="0.1750844629308432"/>
          <c:w val="0.76655139208518941"/>
          <c:h val="0.66835126714947379"/>
        </c:manualLayout>
      </c:layout>
      <c:lineChart>
        <c:grouping val="standard"/>
        <c:ser>
          <c:idx val="0"/>
          <c:order val="0"/>
          <c:tx>
            <c:strRef>
              <c:f>'(2)(iv) OBD'!$B$7:$D$7</c:f>
              <c:strCache>
                <c:ptCount val="1"/>
                <c:pt idx="0">
                  <c:v>LDGV</c:v>
                </c:pt>
              </c:strCache>
            </c:strRef>
          </c:tx>
          <c:spPr>
            <a:ln w="12700">
              <a:solidFill>
                <a:srgbClr val="000000"/>
              </a:solidFill>
              <a:prstDash val="solid"/>
            </a:ln>
          </c:spPr>
          <c:marker>
            <c:symbol val="diamond"/>
            <c:size val="8"/>
            <c:spPr>
              <a:solidFill>
                <a:srgbClr val="000000"/>
              </a:solidFill>
              <a:ln>
                <a:solidFill>
                  <a:srgbClr val="000000"/>
                </a:solidFill>
                <a:prstDash val="solid"/>
              </a:ln>
            </c:spPr>
          </c:marker>
          <c:cat>
            <c:numRef>
              <c:f>'(2)(iv) OBD'!$A$9:$A$24</c:f>
              <c:numCache>
                <c:formatCode>General</c:formatCode>
                <c:ptCount val="16"/>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numCache>
            </c:numRef>
          </c:cat>
          <c:val>
            <c:numRef>
              <c:f>'(2)(iv) OBD'!$B$9:$B$24</c:f>
              <c:numCache>
                <c:formatCode>#,##0</c:formatCode>
                <c:ptCount val="16"/>
                <c:pt idx="0">
                  <c:v>1165</c:v>
                </c:pt>
                <c:pt idx="1">
                  <c:v>1377</c:v>
                </c:pt>
                <c:pt idx="2">
                  <c:v>1451</c:v>
                </c:pt>
                <c:pt idx="3">
                  <c:v>1630</c:v>
                </c:pt>
                <c:pt idx="4">
                  <c:v>1767</c:v>
                </c:pt>
                <c:pt idx="5">
                  <c:v>2887</c:v>
                </c:pt>
                <c:pt idx="6">
                  <c:v>1993</c:v>
                </c:pt>
                <c:pt idx="7">
                  <c:v>1467</c:v>
                </c:pt>
                <c:pt idx="8">
                  <c:v>996</c:v>
                </c:pt>
                <c:pt idx="9">
                  <c:v>785</c:v>
                </c:pt>
                <c:pt idx="10">
                  <c:v>596</c:v>
                </c:pt>
                <c:pt idx="11">
                  <c:v>405</c:v>
                </c:pt>
                <c:pt idx="12">
                  <c:v>245</c:v>
                </c:pt>
                <c:pt idx="13">
                  <c:v>224</c:v>
                </c:pt>
                <c:pt idx="14">
                  <c:v>100</c:v>
                </c:pt>
                <c:pt idx="15">
                  <c:v>3</c:v>
                </c:pt>
              </c:numCache>
            </c:numRef>
          </c:val>
        </c:ser>
        <c:ser>
          <c:idx val="1"/>
          <c:order val="1"/>
          <c:tx>
            <c:strRef>
              <c:f>'(2)(iv) OBD'!$E$7:$G$7</c:f>
              <c:strCache>
                <c:ptCount val="1"/>
                <c:pt idx="0">
                  <c:v>LDGT</c:v>
                </c:pt>
              </c:strCache>
            </c:strRef>
          </c:tx>
          <c:spPr>
            <a:ln w="12700">
              <a:solidFill>
                <a:srgbClr val="969696"/>
              </a:solidFill>
              <a:prstDash val="solid"/>
            </a:ln>
          </c:spPr>
          <c:marker>
            <c:symbol val="square"/>
            <c:size val="8"/>
            <c:spPr>
              <a:noFill/>
              <a:ln>
                <a:solidFill>
                  <a:srgbClr val="969696"/>
                </a:solidFill>
                <a:prstDash val="solid"/>
              </a:ln>
            </c:spPr>
          </c:marker>
          <c:cat>
            <c:numRef>
              <c:f>'(2)(iv) OBD'!$A$9:$A$23</c:f>
              <c:numCache>
                <c:formatCode>General</c:formatCode>
                <c:ptCount val="15"/>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numCache>
            </c:numRef>
          </c:cat>
          <c:val>
            <c:numRef>
              <c:f>'(2)(iv) OBD'!$E$9:$E$24</c:f>
              <c:numCache>
                <c:formatCode>#,##0</c:formatCode>
                <c:ptCount val="16"/>
                <c:pt idx="0">
                  <c:v>264</c:v>
                </c:pt>
                <c:pt idx="1">
                  <c:v>362</c:v>
                </c:pt>
                <c:pt idx="2">
                  <c:v>427</c:v>
                </c:pt>
                <c:pt idx="3">
                  <c:v>408</c:v>
                </c:pt>
                <c:pt idx="4">
                  <c:v>431</c:v>
                </c:pt>
                <c:pt idx="5">
                  <c:v>978</c:v>
                </c:pt>
                <c:pt idx="6">
                  <c:v>715</c:v>
                </c:pt>
                <c:pt idx="7">
                  <c:v>519</c:v>
                </c:pt>
                <c:pt idx="8">
                  <c:v>408</c:v>
                </c:pt>
                <c:pt idx="9">
                  <c:v>302</c:v>
                </c:pt>
                <c:pt idx="10">
                  <c:v>189</c:v>
                </c:pt>
                <c:pt idx="11">
                  <c:v>102</c:v>
                </c:pt>
                <c:pt idx="12">
                  <c:v>62</c:v>
                </c:pt>
                <c:pt idx="13">
                  <c:v>37</c:v>
                </c:pt>
                <c:pt idx="14">
                  <c:v>10</c:v>
                </c:pt>
              </c:numCache>
            </c:numRef>
          </c:val>
        </c:ser>
        <c:ser>
          <c:idx val="2"/>
          <c:order val="2"/>
          <c:tx>
            <c:strRef>
              <c:f>'(2)(iv) OBD'!$H$7:$J$7</c:f>
              <c:strCache>
                <c:ptCount val="1"/>
                <c:pt idx="0">
                  <c:v>MDGV</c:v>
                </c:pt>
              </c:strCache>
            </c:strRef>
          </c:tx>
          <c:spPr>
            <a:ln w="12700">
              <a:solidFill>
                <a:srgbClr val="000000"/>
              </a:solidFill>
              <a:prstDash val="solid"/>
            </a:ln>
          </c:spPr>
          <c:marker>
            <c:symbol val="triangle"/>
            <c:size val="8"/>
            <c:spPr>
              <a:solidFill>
                <a:srgbClr val="000000"/>
              </a:solidFill>
              <a:ln>
                <a:solidFill>
                  <a:srgbClr val="000000"/>
                </a:solidFill>
                <a:prstDash val="solid"/>
              </a:ln>
            </c:spPr>
          </c:marker>
          <c:cat>
            <c:numRef>
              <c:f>'(2)(iv) OBD'!$A$9:$A$23</c:f>
              <c:numCache>
                <c:formatCode>General</c:formatCode>
                <c:ptCount val="15"/>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numCache>
            </c:numRef>
          </c:cat>
          <c:val>
            <c:numRef>
              <c:f>'(2)(iv) OBD'!$H$9:$H$24</c:f>
              <c:numCache>
                <c:formatCode>#,##0</c:formatCode>
                <c:ptCount val="16"/>
                <c:pt idx="12">
                  <c:v>32</c:v>
                </c:pt>
                <c:pt idx="13">
                  <c:v>16</c:v>
                </c:pt>
                <c:pt idx="14">
                  <c:v>8</c:v>
                </c:pt>
              </c:numCache>
            </c:numRef>
          </c:val>
        </c:ser>
        <c:marker val="1"/>
        <c:axId val="80063872"/>
        <c:axId val="80095104"/>
      </c:lineChart>
      <c:catAx>
        <c:axId val="80063872"/>
        <c:scaling>
          <c:orientation val="minMax"/>
        </c:scaling>
        <c:axPos val="b"/>
        <c:title>
          <c:tx>
            <c:rich>
              <a:bodyPr/>
              <a:lstStyle/>
              <a:p>
                <a:pPr>
                  <a:defRPr sz="1350" b="1" i="0" u="none" strike="noStrike" baseline="0">
                    <a:solidFill>
                      <a:srgbClr val="000000"/>
                    </a:solidFill>
                    <a:latin typeface="Arial"/>
                    <a:ea typeface="Arial"/>
                    <a:cs typeface="Arial"/>
                  </a:defRPr>
                </a:pPr>
                <a:r>
                  <a:rPr lang="en-US"/>
                  <a:t>Model Year</a:t>
                </a:r>
              </a:p>
            </c:rich>
          </c:tx>
          <c:layout>
            <c:manualLayout>
              <c:xMode val="edge"/>
              <c:yMode val="edge"/>
              <c:x val="0.45876939374795295"/>
              <c:y val="0.90740889922811974"/>
            </c:manualLayout>
          </c:layout>
          <c:spPr>
            <a:noFill/>
            <a:ln w="25400">
              <a:noFill/>
            </a:ln>
          </c:spPr>
        </c:title>
        <c:numFmt formatCode="General" sourceLinked="1"/>
        <c:tickLblPos val="nextTo"/>
        <c:spPr>
          <a:ln w="3175">
            <a:solidFill>
              <a:srgbClr val="000000"/>
            </a:solidFill>
            <a:prstDash val="solid"/>
          </a:ln>
        </c:spPr>
        <c:txPr>
          <a:bodyPr rot="0" vert="horz"/>
          <a:lstStyle/>
          <a:p>
            <a:pPr>
              <a:defRPr sz="1150" b="1" i="0" u="none" strike="noStrike" baseline="0">
                <a:solidFill>
                  <a:srgbClr val="000000"/>
                </a:solidFill>
                <a:latin typeface="Arial"/>
                <a:ea typeface="Arial"/>
                <a:cs typeface="Arial"/>
              </a:defRPr>
            </a:pPr>
            <a:endParaRPr lang="en-US"/>
          </a:p>
        </c:txPr>
        <c:crossAx val="80095104"/>
        <c:crosses val="autoZero"/>
        <c:auto val="1"/>
        <c:lblAlgn val="ctr"/>
        <c:lblOffset val="100"/>
        <c:tickLblSkip val="1"/>
        <c:tickMarkSkip val="1"/>
      </c:catAx>
      <c:valAx>
        <c:axId val="80095104"/>
        <c:scaling>
          <c:orientation val="minMax"/>
        </c:scaling>
        <c:axPos val="l"/>
        <c:majorGridlines>
          <c:spPr>
            <a:ln w="3175">
              <a:solidFill>
                <a:srgbClr val="000000"/>
              </a:solidFill>
              <a:prstDash val="solid"/>
            </a:ln>
          </c:spPr>
        </c:majorGridlines>
        <c:title>
          <c:tx>
            <c:rich>
              <a:bodyPr/>
              <a:lstStyle/>
              <a:p>
                <a:pPr>
                  <a:defRPr sz="1350" b="1" i="0" u="none" strike="noStrike" baseline="0">
                    <a:solidFill>
                      <a:srgbClr val="000000"/>
                    </a:solidFill>
                    <a:latin typeface="Arial"/>
                    <a:ea typeface="Arial"/>
                    <a:cs typeface="Arial"/>
                  </a:defRPr>
                </a:pPr>
                <a:r>
                  <a:rPr lang="en-US"/>
                  <a:t>Number of Passing Tests</a:t>
                </a:r>
              </a:p>
            </c:rich>
          </c:tx>
          <c:layout>
            <c:manualLayout>
              <c:xMode val="edge"/>
              <c:yMode val="edge"/>
              <c:x val="2.3228830063187388E-2"/>
              <c:y val="0.30976481903149317"/>
            </c:manualLayout>
          </c:layout>
          <c:spPr>
            <a:noFill/>
            <a:ln w="25400">
              <a:noFill/>
            </a:ln>
          </c:spPr>
        </c:title>
        <c:numFmt formatCode="#,##0" sourceLinked="0"/>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80063872"/>
        <c:crosses val="autoZero"/>
        <c:crossBetween val="midCat"/>
      </c:valAx>
      <c:spPr>
        <a:noFill/>
        <a:ln w="12700">
          <a:solidFill>
            <a:srgbClr val="808080"/>
          </a:solidFill>
          <a:prstDash val="solid"/>
        </a:ln>
      </c:spPr>
    </c:plotArea>
    <c:legend>
      <c:legendPos val="r"/>
      <c:layout>
        <c:manualLayout>
          <c:xMode val="edge"/>
          <c:yMode val="edge"/>
          <c:x val="0.76074418456939275"/>
          <c:y val="0.19528651634594038"/>
          <c:w val="0.11614415031593719"/>
          <c:h val="0.11447830268555118"/>
        </c:manualLayout>
      </c:layou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3" r="0.750000000000003" t="1" header="0.5" footer="0.5"/>
    <c:pageSetup paperSize="207"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25" b="1" i="0" u="none" strike="noStrike" baseline="0">
                <a:solidFill>
                  <a:srgbClr val="000000"/>
                </a:solidFill>
                <a:latin typeface="Arial"/>
                <a:ea typeface="Arial"/>
                <a:cs typeface="Arial"/>
              </a:defRPr>
            </a:pPr>
            <a:r>
              <a:rPr lang="en-US" sz="125" b="1" i="0" u="none" strike="noStrike" baseline="0">
                <a:solidFill>
                  <a:srgbClr val="000000"/>
                </a:solidFill>
                <a:latin typeface="Arial"/>
                <a:cs typeface="Arial"/>
              </a:rPr>
              <a:t>Waivers Authorized</a:t>
            </a:r>
          </a:p>
          <a:p>
            <a:pPr>
              <a:defRPr sz="125" b="1" i="0" u="none" strike="noStrike" baseline="0">
                <a:solidFill>
                  <a:srgbClr val="000000"/>
                </a:solidFill>
                <a:latin typeface="Arial"/>
                <a:ea typeface="Arial"/>
                <a:cs typeface="Arial"/>
              </a:defRPr>
            </a:pPr>
            <a:r>
              <a:rPr lang="en-US" sz="125" b="0" i="0" u="none" strike="noStrike" baseline="0">
                <a:solidFill>
                  <a:srgbClr val="000000"/>
                </a:solidFill>
                <a:latin typeface="Arial"/>
                <a:cs typeface="Arial"/>
              </a:rPr>
              <a:t>by Model Year and Vehicle Class </a:t>
            </a:r>
          </a:p>
        </c:rich>
      </c:tx>
      <c:layout/>
      <c:spPr>
        <a:noFill/>
        <a:ln w="25400">
          <a:noFill/>
        </a:ln>
      </c:spPr>
    </c:title>
    <c:plotArea>
      <c:layout/>
      <c:lineChart>
        <c:grouping val="standard"/>
        <c:ser>
          <c:idx val="0"/>
          <c:order val="0"/>
          <c:tx>
            <c:strRef>
              <c:f>'(2)(vi) Waivers'!$B$10:$D$10</c:f>
              <c:strCache>
                <c:ptCount val="1"/>
                <c:pt idx="0">
                  <c:v>LDGV</c:v>
                </c:pt>
              </c:strCache>
            </c:strRef>
          </c:tx>
          <c:spPr>
            <a:ln w="12700">
              <a:solidFill>
                <a:srgbClr val="000000"/>
              </a:solidFill>
              <a:prstDash val="solid"/>
            </a:ln>
          </c:spPr>
          <c:marker>
            <c:symbol val="diamond"/>
            <c:size val="8"/>
            <c:spPr>
              <a:solidFill>
                <a:srgbClr val="000000"/>
              </a:solidFill>
              <a:ln>
                <a:solidFill>
                  <a:srgbClr val="000000"/>
                </a:solidFill>
                <a:prstDash val="solid"/>
              </a:ln>
            </c:spPr>
          </c:marker>
          <c:cat>
            <c:numRef>
              <c:f>'(2)(vi) Waivers'!$A$12:$A$25</c:f>
              <c:numCache>
                <c:formatCode>General</c:formatCode>
                <c:ptCount val="14"/>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numCache>
            </c:numRef>
          </c:cat>
          <c:val>
            <c:numRef>
              <c:f>'(2)(vi) Waivers'!$D$12:$D$25</c:f>
              <c:numCache>
                <c:formatCode>0.0%</c:formatCode>
                <c:ptCount val="14"/>
                <c:pt idx="0">
                  <c:v>1.6651402880692699E-4</c:v>
                </c:pt>
                <c:pt idx="1">
                  <c:v>0</c:v>
                </c:pt>
                <c:pt idx="2">
                  <c:v>5.3966540744738264E-5</c:v>
                </c:pt>
                <c:pt idx="3">
                  <c:v>0</c:v>
                </c:pt>
                <c:pt idx="4">
                  <c:v>0</c:v>
                </c:pt>
                <c:pt idx="5">
                  <c:v>3.8969642648376916E-5</c:v>
                </c:pt>
                <c:pt idx="6">
                  <c:v>0</c:v>
                </c:pt>
                <c:pt idx="7">
                  <c:v>0</c:v>
                </c:pt>
                <c:pt idx="8">
                  <c:v>0</c:v>
                </c:pt>
                <c:pt idx="9">
                  <c:v>0</c:v>
                </c:pt>
                <c:pt idx="10">
                  <c:v>0</c:v>
                </c:pt>
                <c:pt idx="11">
                  <c:v>0</c:v>
                </c:pt>
                <c:pt idx="12">
                  <c:v>0</c:v>
                </c:pt>
                <c:pt idx="13">
                  <c:v>0</c:v>
                </c:pt>
              </c:numCache>
            </c:numRef>
          </c:val>
        </c:ser>
        <c:ser>
          <c:idx val="1"/>
          <c:order val="1"/>
          <c:tx>
            <c:strRef>
              <c:f>'(2)(vi) Waivers'!$E$10:$G$10</c:f>
              <c:strCache>
                <c:ptCount val="1"/>
                <c:pt idx="0">
                  <c:v>LDGT</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val>
            <c:numRef>
              <c:f>'(2)(vi) Waivers'!$G$12:$G$25</c:f>
              <c:numCache>
                <c:formatCode>0.0%</c:formatCode>
                <c:ptCount val="14"/>
                <c:pt idx="0">
                  <c:v>0</c:v>
                </c:pt>
                <c:pt idx="1">
                  <c:v>0</c:v>
                </c:pt>
                <c:pt idx="2">
                  <c:v>0</c:v>
                </c:pt>
                <c:pt idx="3">
                  <c:v>0</c:v>
                </c:pt>
                <c:pt idx="4">
                  <c:v>0</c:v>
                </c:pt>
                <c:pt idx="5">
                  <c:v>0</c:v>
                </c:pt>
                <c:pt idx="6">
                  <c:v>0</c:v>
                </c:pt>
                <c:pt idx="7">
                  <c:v>0</c:v>
                </c:pt>
                <c:pt idx="8">
                  <c:v>0</c:v>
                </c:pt>
                <c:pt idx="9">
                  <c:v>0</c:v>
                </c:pt>
                <c:pt idx="10">
                  <c:v>4.2735042735042735E-4</c:v>
                </c:pt>
                <c:pt idx="11">
                  <c:v>0</c:v>
                </c:pt>
                <c:pt idx="12">
                  <c:v>0</c:v>
                </c:pt>
                <c:pt idx="13">
                  <c:v>0</c:v>
                </c:pt>
              </c:numCache>
            </c:numRef>
          </c:val>
        </c:ser>
        <c:marker val="1"/>
        <c:axId val="80292480"/>
        <c:axId val="80299136"/>
      </c:lineChart>
      <c:catAx>
        <c:axId val="80292480"/>
        <c:scaling>
          <c:orientation val="minMax"/>
        </c:scaling>
        <c:axPos val="b"/>
        <c:title>
          <c:tx>
            <c:rich>
              <a:bodyPr/>
              <a:lstStyle/>
              <a:p>
                <a:pPr>
                  <a:defRPr sz="125" b="1" i="0" u="none" strike="noStrike" baseline="0">
                    <a:solidFill>
                      <a:srgbClr val="000000"/>
                    </a:solidFill>
                    <a:latin typeface="Arial"/>
                    <a:ea typeface="Arial"/>
                    <a:cs typeface="Arial"/>
                  </a:defRPr>
                </a:pPr>
                <a:r>
                  <a:rPr lang="en-US"/>
                  <a:t>Model Year</a:t>
                </a:r>
              </a:p>
            </c:rich>
          </c:tx>
          <c:layout/>
          <c:spPr>
            <a:noFill/>
            <a:ln w="25400">
              <a:noFill/>
            </a:ln>
          </c:spPr>
        </c:title>
        <c:numFmt formatCode="General" sourceLinked="1"/>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80299136"/>
        <c:crosses val="autoZero"/>
        <c:auto val="1"/>
        <c:lblAlgn val="ctr"/>
        <c:lblOffset val="100"/>
        <c:tickLblSkip val="2"/>
        <c:tickMarkSkip val="1"/>
      </c:catAx>
      <c:valAx>
        <c:axId val="80299136"/>
        <c:scaling>
          <c:orientation val="minMax"/>
          <c:max val="2.0000000000000052E-3"/>
          <c:min val="0"/>
        </c:scaling>
        <c:axPos val="l"/>
        <c:majorGridlines>
          <c:spPr>
            <a:ln w="3175">
              <a:solidFill>
                <a:srgbClr val="000000"/>
              </a:solidFill>
              <a:prstDash val="solid"/>
            </a:ln>
          </c:spPr>
        </c:majorGridlines>
        <c:title>
          <c:tx>
            <c:rich>
              <a:bodyPr/>
              <a:lstStyle/>
              <a:p>
                <a:pPr>
                  <a:defRPr sz="100" b="1" i="0" u="none" strike="noStrike" baseline="0">
                    <a:solidFill>
                      <a:srgbClr val="000000"/>
                    </a:solidFill>
                    <a:latin typeface="Arial"/>
                    <a:ea typeface="Arial"/>
                    <a:cs typeface="Arial"/>
                  </a:defRPr>
                </a:pPr>
                <a:r>
                  <a:rPr lang="en-US"/>
                  <a:t>Waiver Rate (% of Initial Failures)</a:t>
                </a:r>
              </a:p>
            </c:rich>
          </c:tx>
          <c:layout/>
          <c:spPr>
            <a:noFill/>
            <a:ln w="25400">
              <a:noFill/>
            </a:ln>
          </c:spPr>
        </c:title>
        <c:numFmt formatCode="0.0%" sourceLinked="0"/>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80292480"/>
        <c:crosses val="autoZero"/>
        <c:crossBetween val="midCat"/>
        <c:majorUnit val="2.0000000000000052E-3"/>
        <c:minorUnit val="2.0000000000000052E-3"/>
      </c:valAx>
      <c:spPr>
        <a:noFill/>
        <a:ln w="12700">
          <a:solidFill>
            <a:srgbClr val="808080"/>
          </a:solidFill>
          <a:prstDash val="solid"/>
        </a:ln>
      </c:spPr>
    </c:plotArea>
    <c:legend>
      <c:legendPos val="r"/>
      <c:layout/>
      <c:spPr>
        <a:solidFill>
          <a:srgbClr val="FFFFFF"/>
        </a:solidFill>
        <a:ln w="3175">
          <a:solidFill>
            <a:srgbClr val="000000"/>
          </a:solidFill>
          <a:prstDash val="solid"/>
        </a:ln>
      </c:spPr>
      <c:txPr>
        <a:bodyPr/>
        <a:lstStyle/>
        <a:p>
          <a:pPr>
            <a:defRPr sz="1425"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pageMargins b="1" l="0.750000000000003" r="0.750000000000003" t="1" header="0.5" footer="0.5"/>
    <c:pageSetup paperSize="207"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25" b="1" i="0" u="none" strike="noStrike" baseline="0">
                <a:solidFill>
                  <a:srgbClr val="000000"/>
                </a:solidFill>
                <a:latin typeface="Arial"/>
                <a:ea typeface="Arial"/>
                <a:cs typeface="Arial"/>
              </a:defRPr>
            </a:pPr>
            <a:r>
              <a:rPr lang="en-US" sz="125" b="1" i="0" u="none" strike="noStrike" baseline="0">
                <a:solidFill>
                  <a:srgbClr val="000000"/>
                </a:solidFill>
                <a:latin typeface="Arial"/>
                <a:cs typeface="Arial"/>
              </a:rPr>
              <a:t>Number of Waivers</a:t>
            </a:r>
          </a:p>
          <a:p>
            <a:pPr>
              <a:defRPr sz="125" b="1" i="0" u="none" strike="noStrike" baseline="0">
                <a:solidFill>
                  <a:srgbClr val="000000"/>
                </a:solidFill>
                <a:latin typeface="Arial"/>
                <a:ea typeface="Arial"/>
                <a:cs typeface="Arial"/>
              </a:defRPr>
            </a:pPr>
            <a:r>
              <a:rPr lang="en-US" sz="125" b="0" i="0" u="none" strike="noStrike" baseline="0">
                <a:solidFill>
                  <a:srgbClr val="000000"/>
                </a:solidFill>
                <a:latin typeface="Arial"/>
                <a:cs typeface="Arial"/>
              </a:rPr>
              <a:t>by Model Year and Vehicle Class </a:t>
            </a:r>
          </a:p>
        </c:rich>
      </c:tx>
      <c:layout/>
      <c:spPr>
        <a:noFill/>
        <a:ln w="25400">
          <a:noFill/>
        </a:ln>
      </c:spPr>
    </c:title>
    <c:plotArea>
      <c:layout/>
      <c:lineChart>
        <c:grouping val="standard"/>
        <c:ser>
          <c:idx val="0"/>
          <c:order val="0"/>
          <c:tx>
            <c:strRef>
              <c:f>'(2)(vi) Waivers'!$B$10:$D$10</c:f>
              <c:strCache>
                <c:ptCount val="1"/>
                <c:pt idx="0">
                  <c:v>LDGV</c:v>
                </c:pt>
              </c:strCache>
            </c:strRef>
          </c:tx>
          <c:spPr>
            <a:ln w="12700">
              <a:solidFill>
                <a:srgbClr val="000000"/>
              </a:solidFill>
              <a:prstDash val="solid"/>
            </a:ln>
          </c:spPr>
          <c:marker>
            <c:symbol val="diamond"/>
            <c:size val="8"/>
            <c:spPr>
              <a:solidFill>
                <a:srgbClr val="000000"/>
              </a:solidFill>
              <a:ln>
                <a:solidFill>
                  <a:srgbClr val="000000"/>
                </a:solidFill>
                <a:prstDash val="solid"/>
              </a:ln>
            </c:spPr>
          </c:marker>
          <c:cat>
            <c:numRef>
              <c:f>'(2)(vi) Waivers'!$A$12:$A$25</c:f>
              <c:numCache>
                <c:formatCode>General</c:formatCode>
                <c:ptCount val="14"/>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numCache>
            </c:numRef>
          </c:cat>
          <c:val>
            <c:numRef>
              <c:f>'(2)(vi) Waivers'!$B$12:$B$25</c:f>
              <c:numCache>
                <c:formatCode>#,##0</c:formatCode>
                <c:ptCount val="14"/>
                <c:pt idx="0">
                  <c:v>2</c:v>
                </c:pt>
                <c:pt idx="1">
                  <c:v>0</c:v>
                </c:pt>
                <c:pt idx="2">
                  <c:v>1</c:v>
                </c:pt>
                <c:pt idx="3">
                  <c:v>0</c:v>
                </c:pt>
                <c:pt idx="4">
                  <c:v>0</c:v>
                </c:pt>
                <c:pt idx="5">
                  <c:v>1</c:v>
                </c:pt>
                <c:pt idx="6">
                  <c:v>0</c:v>
                </c:pt>
                <c:pt idx="7">
                  <c:v>0</c:v>
                </c:pt>
                <c:pt idx="8">
                  <c:v>0</c:v>
                </c:pt>
                <c:pt idx="9">
                  <c:v>0</c:v>
                </c:pt>
                <c:pt idx="10">
                  <c:v>0</c:v>
                </c:pt>
                <c:pt idx="11">
                  <c:v>0</c:v>
                </c:pt>
                <c:pt idx="12">
                  <c:v>0</c:v>
                </c:pt>
                <c:pt idx="13">
                  <c:v>0</c:v>
                </c:pt>
              </c:numCache>
            </c:numRef>
          </c:val>
        </c:ser>
        <c:ser>
          <c:idx val="1"/>
          <c:order val="1"/>
          <c:tx>
            <c:strRef>
              <c:f>'(2)(vi) Waivers'!$E$10:$G$10</c:f>
              <c:strCache>
                <c:ptCount val="1"/>
                <c:pt idx="0">
                  <c:v>LDGT</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val>
            <c:numRef>
              <c:f>'(2)(vi) Waivers'!$E$12:$E$25</c:f>
              <c:numCache>
                <c:formatCode>#,##0</c:formatCode>
                <c:ptCount val="14"/>
                <c:pt idx="0">
                  <c:v>0</c:v>
                </c:pt>
                <c:pt idx="1">
                  <c:v>0</c:v>
                </c:pt>
                <c:pt idx="2">
                  <c:v>0</c:v>
                </c:pt>
                <c:pt idx="3">
                  <c:v>0</c:v>
                </c:pt>
                <c:pt idx="4">
                  <c:v>0</c:v>
                </c:pt>
                <c:pt idx="5">
                  <c:v>0</c:v>
                </c:pt>
                <c:pt idx="6">
                  <c:v>0</c:v>
                </c:pt>
                <c:pt idx="7">
                  <c:v>0</c:v>
                </c:pt>
                <c:pt idx="8">
                  <c:v>0</c:v>
                </c:pt>
                <c:pt idx="9">
                  <c:v>0</c:v>
                </c:pt>
                <c:pt idx="10">
                  <c:v>1</c:v>
                </c:pt>
                <c:pt idx="11">
                  <c:v>0</c:v>
                </c:pt>
                <c:pt idx="12">
                  <c:v>0</c:v>
                </c:pt>
                <c:pt idx="13">
                  <c:v>0</c:v>
                </c:pt>
              </c:numCache>
            </c:numRef>
          </c:val>
        </c:ser>
        <c:marker val="1"/>
        <c:axId val="80332288"/>
        <c:axId val="78987264"/>
      </c:lineChart>
      <c:catAx>
        <c:axId val="80332288"/>
        <c:scaling>
          <c:orientation val="minMax"/>
        </c:scaling>
        <c:axPos val="b"/>
        <c:title>
          <c:tx>
            <c:rich>
              <a:bodyPr/>
              <a:lstStyle/>
              <a:p>
                <a:pPr>
                  <a:defRPr sz="100" b="1" i="0" u="none" strike="noStrike" baseline="0">
                    <a:solidFill>
                      <a:srgbClr val="000000"/>
                    </a:solidFill>
                    <a:latin typeface="Arial"/>
                    <a:ea typeface="Arial"/>
                    <a:cs typeface="Arial"/>
                  </a:defRPr>
                </a:pPr>
                <a:r>
                  <a:rPr lang="en-US"/>
                  <a:t>Model Year</a:t>
                </a:r>
              </a:p>
            </c:rich>
          </c:tx>
          <c:layout/>
          <c:spPr>
            <a:noFill/>
            <a:ln w="25400">
              <a:noFill/>
            </a:ln>
          </c:spPr>
        </c:title>
        <c:numFmt formatCode="General" sourceLinked="1"/>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78987264"/>
        <c:crosses val="autoZero"/>
        <c:auto val="1"/>
        <c:lblAlgn val="ctr"/>
        <c:lblOffset val="100"/>
        <c:tickLblSkip val="8"/>
        <c:tickMarkSkip val="1"/>
      </c:catAx>
      <c:valAx>
        <c:axId val="78987264"/>
        <c:scaling>
          <c:orientation val="minMax"/>
          <c:max val="5"/>
        </c:scaling>
        <c:axPos val="l"/>
        <c:majorGridlines>
          <c:spPr>
            <a:ln w="3175">
              <a:solidFill>
                <a:srgbClr val="000000"/>
              </a:solidFill>
              <a:prstDash val="solid"/>
            </a:ln>
          </c:spPr>
        </c:majorGridlines>
        <c:title>
          <c:tx>
            <c:rich>
              <a:bodyPr/>
              <a:lstStyle/>
              <a:p>
                <a:pPr>
                  <a:defRPr sz="100" b="1" i="0" u="none" strike="noStrike" baseline="0">
                    <a:solidFill>
                      <a:srgbClr val="000000"/>
                    </a:solidFill>
                    <a:latin typeface="Arial"/>
                    <a:ea typeface="Arial"/>
                    <a:cs typeface="Arial"/>
                  </a:defRPr>
                </a:pPr>
                <a:r>
                  <a:rPr lang="en-US"/>
                  <a:t># of Waivers</a:t>
                </a:r>
              </a:p>
            </c:rich>
          </c:tx>
          <c:layout/>
          <c:spPr>
            <a:noFill/>
            <a:ln w="25400">
              <a:noFill/>
            </a:ln>
          </c:spPr>
        </c:title>
        <c:numFmt formatCode="#,##0" sourceLinked="0"/>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80332288"/>
        <c:crosses val="autoZero"/>
        <c:crossBetween val="midCat"/>
      </c:valAx>
      <c:spPr>
        <a:noFill/>
        <a:ln w="12700">
          <a:solidFill>
            <a:srgbClr val="808080"/>
          </a:solidFill>
          <a:prstDash val="solid"/>
        </a:ln>
      </c:spPr>
    </c:plotArea>
    <c:legend>
      <c:legendPos val="r"/>
      <c:layout/>
      <c:spPr>
        <a:solidFill>
          <a:srgbClr val="FFFFFF"/>
        </a:solidFill>
        <a:ln w="3175">
          <a:solidFill>
            <a:srgbClr val="000000"/>
          </a:solidFill>
          <a:prstDash val="solid"/>
        </a:ln>
      </c:spPr>
      <c:txPr>
        <a:bodyPr/>
        <a:lstStyle/>
        <a:p>
          <a:pPr>
            <a:defRPr sz="1425"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pageMargins b="1" l="0.750000000000003" r="0.750000000000003" t="1" header="0.5" footer="0.5"/>
    <c:pageSetup paperSize="207"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200" b="1" i="0" u="none" strike="noStrike" baseline="0">
                <a:solidFill>
                  <a:srgbClr val="000000"/>
                </a:solidFill>
                <a:latin typeface="Times New Roman"/>
                <a:ea typeface="Times New Roman"/>
                <a:cs typeface="Times New Roman"/>
              </a:defRPr>
            </a:pPr>
            <a:r>
              <a:rPr lang="en-US"/>
              <a:t>Number of Vehicles Tested 
by Model Year and Vehicle Class</a:t>
            </a:r>
          </a:p>
        </c:rich>
      </c:tx>
      <c:layout>
        <c:manualLayout>
          <c:xMode val="edge"/>
          <c:yMode val="edge"/>
          <c:x val="0.31466252659606558"/>
          <c:y val="3.3707865168539401E-2"/>
        </c:manualLayout>
      </c:layout>
      <c:spPr>
        <a:noFill/>
        <a:ln w="25400">
          <a:noFill/>
        </a:ln>
      </c:spPr>
    </c:title>
    <c:plotArea>
      <c:layout>
        <c:manualLayout>
          <c:layoutTarget val="inner"/>
          <c:xMode val="edge"/>
          <c:yMode val="edge"/>
          <c:x val="0.14497540492384173"/>
          <c:y val="0.18820224719101269"/>
          <c:w val="0.81878154826306071"/>
          <c:h val="0.5898876404494382"/>
        </c:manualLayout>
      </c:layout>
      <c:lineChart>
        <c:grouping val="standard"/>
        <c:ser>
          <c:idx val="0"/>
          <c:order val="0"/>
          <c:tx>
            <c:strRef>
              <c:f>'(1) VINs tested'!$B$7</c:f>
              <c:strCache>
                <c:ptCount val="1"/>
                <c:pt idx="0">
                  <c:v>LDGV</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'(1) VINs tested'!$A$8:$A$35</c:f>
              <c:numCache>
                <c:formatCode>0</c:formatCode>
                <c:ptCount val="28"/>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numCache>
            </c:numRef>
          </c:cat>
          <c:val>
            <c:numRef>
              <c:f>'(1) VINs tested'!$B$8:$B$35</c:f>
              <c:numCache>
                <c:formatCode>#,##0</c:formatCode>
                <c:ptCount val="28"/>
                <c:pt idx="12">
                  <c:v>75739</c:v>
                </c:pt>
                <c:pt idx="13">
                  <c:v>107116</c:v>
                </c:pt>
                <c:pt idx="14">
                  <c:v>132077</c:v>
                </c:pt>
                <c:pt idx="15">
                  <c:v>161701</c:v>
                </c:pt>
                <c:pt idx="16">
                  <c:v>197302</c:v>
                </c:pt>
                <c:pt idx="17">
                  <c:v>197612</c:v>
                </c:pt>
                <c:pt idx="18">
                  <c:v>214389</c:v>
                </c:pt>
                <c:pt idx="19">
                  <c:v>229202</c:v>
                </c:pt>
                <c:pt idx="20">
                  <c:v>238730</c:v>
                </c:pt>
                <c:pt idx="21">
                  <c:v>248699</c:v>
                </c:pt>
                <c:pt idx="22">
                  <c:v>235258</c:v>
                </c:pt>
                <c:pt idx="23">
                  <c:v>250641</c:v>
                </c:pt>
                <c:pt idx="24">
                  <c:v>224681</c:v>
                </c:pt>
                <c:pt idx="25">
                  <c:v>177167</c:v>
                </c:pt>
                <c:pt idx="26">
                  <c:v>55217</c:v>
                </c:pt>
                <c:pt idx="27">
                  <c:v>365</c:v>
                </c:pt>
              </c:numCache>
            </c:numRef>
          </c:val>
        </c:ser>
        <c:ser>
          <c:idx val="1"/>
          <c:order val="1"/>
          <c:tx>
            <c:strRef>
              <c:f>'(1) VINs tested'!$C$7</c:f>
              <c:strCache>
                <c:ptCount val="1"/>
                <c:pt idx="0">
                  <c:v>LDGT</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'(1) VINs tested'!$A$8:$A$35</c:f>
              <c:numCache>
                <c:formatCode>0</c:formatCode>
                <c:ptCount val="28"/>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numCache>
            </c:numRef>
          </c:cat>
          <c:val>
            <c:numRef>
              <c:f>'(1) VINs tested'!$C$8:$C$35</c:f>
              <c:numCache>
                <c:formatCode>#,##0</c:formatCode>
                <c:ptCount val="28"/>
                <c:pt idx="12">
                  <c:v>17762</c:v>
                </c:pt>
                <c:pt idx="13">
                  <c:v>27476</c:v>
                </c:pt>
                <c:pt idx="14">
                  <c:v>34476</c:v>
                </c:pt>
                <c:pt idx="15">
                  <c:v>42227</c:v>
                </c:pt>
                <c:pt idx="16">
                  <c:v>50641</c:v>
                </c:pt>
                <c:pt idx="17">
                  <c:v>52670</c:v>
                </c:pt>
                <c:pt idx="18">
                  <c:v>63240</c:v>
                </c:pt>
                <c:pt idx="19">
                  <c:v>67629</c:v>
                </c:pt>
                <c:pt idx="20">
                  <c:v>81415</c:v>
                </c:pt>
                <c:pt idx="21">
                  <c:v>76733</c:v>
                </c:pt>
                <c:pt idx="22">
                  <c:v>68617</c:v>
                </c:pt>
                <c:pt idx="23">
                  <c:v>64331</c:v>
                </c:pt>
                <c:pt idx="24">
                  <c:v>62572</c:v>
                </c:pt>
                <c:pt idx="25">
                  <c:v>37786</c:v>
                </c:pt>
                <c:pt idx="26">
                  <c:v>9987</c:v>
                </c:pt>
                <c:pt idx="27">
                  <c:v>65</c:v>
                </c:pt>
              </c:numCache>
            </c:numRef>
          </c:val>
        </c:ser>
        <c:ser>
          <c:idx val="2"/>
          <c:order val="2"/>
          <c:tx>
            <c:strRef>
              <c:f>'(1) VINs tested'!$D$7</c:f>
              <c:strCache>
                <c:ptCount val="1"/>
                <c:pt idx="0">
                  <c:v>MDGV</c:v>
                </c:pt>
              </c:strCache>
            </c:strRef>
          </c:tx>
          <c:spPr>
            <a:ln w="12700">
              <a:solidFill>
                <a:srgbClr val="FFFF00"/>
              </a:solidFill>
              <a:prstDash val="solid"/>
            </a:ln>
          </c:spPr>
          <c:marker>
            <c:symbol val="triangle"/>
            <c:size val="5"/>
            <c:spPr>
              <a:solidFill>
                <a:srgbClr val="FFFF00"/>
              </a:solidFill>
              <a:ln>
                <a:solidFill>
                  <a:srgbClr val="FFFF00"/>
                </a:solidFill>
                <a:prstDash val="solid"/>
              </a:ln>
            </c:spPr>
          </c:marker>
          <c:cat>
            <c:numRef>
              <c:f>'(1) VINs tested'!$A$8:$A$34</c:f>
              <c:numCache>
                <c:formatCode>0</c:formatCode>
                <c:ptCount val="27"/>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numCache>
            </c:numRef>
          </c:cat>
          <c:val>
            <c:numRef>
              <c:f>'(1) VINs tested'!$D$8:$D$35</c:f>
              <c:numCache>
                <c:formatCode>#,##0</c:formatCode>
                <c:ptCount val="28"/>
                <c:pt idx="24">
                  <c:v>10709</c:v>
                </c:pt>
                <c:pt idx="25">
                  <c:v>5737</c:v>
                </c:pt>
                <c:pt idx="26">
                  <c:v>704</c:v>
                </c:pt>
                <c:pt idx="27">
                  <c:v>27</c:v>
                </c:pt>
              </c:numCache>
            </c:numRef>
          </c:val>
        </c:ser>
        <c:ser>
          <c:idx val="4"/>
          <c:order val="3"/>
          <c:tx>
            <c:strRef>
              <c:f>'(1) VINs tested'!$E$7</c:f>
              <c:strCache>
                <c:ptCount val="1"/>
                <c:pt idx="0">
                  <c:v>LDDV</c:v>
                </c:pt>
              </c:strCache>
            </c:strRef>
          </c:tx>
          <c:spPr>
            <a:ln w="12700">
              <a:solidFill>
                <a:srgbClr val="800080"/>
              </a:solidFill>
              <a:prstDash val="solid"/>
            </a:ln>
          </c:spPr>
          <c:marker>
            <c:symbol val="star"/>
            <c:size val="5"/>
            <c:spPr>
              <a:noFill/>
              <a:ln>
                <a:solidFill>
                  <a:srgbClr val="800080"/>
                </a:solidFill>
                <a:prstDash val="solid"/>
              </a:ln>
            </c:spPr>
          </c:marker>
          <c:cat>
            <c:numRef>
              <c:f>'(1) VINs tested'!$A$8:$A$34</c:f>
              <c:numCache>
                <c:formatCode>0</c:formatCode>
                <c:ptCount val="27"/>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numCache>
            </c:numRef>
          </c:cat>
          <c:val>
            <c:numRef>
              <c:f>'(1) VINs tested'!$E$8:$E$34</c:f>
              <c:numCache>
                <c:formatCode>#,##0</c:formatCode>
                <c:ptCount val="27"/>
                <c:pt idx="13">
                  <c:v>99</c:v>
                </c:pt>
                <c:pt idx="14">
                  <c:v>226</c:v>
                </c:pt>
                <c:pt idx="15">
                  <c:v>162</c:v>
                </c:pt>
                <c:pt idx="16">
                  <c:v>333</c:v>
                </c:pt>
                <c:pt idx="17">
                  <c:v>273</c:v>
                </c:pt>
                <c:pt idx="18">
                  <c:v>476</c:v>
                </c:pt>
                <c:pt idx="19">
                  <c:v>579</c:v>
                </c:pt>
                <c:pt idx="20">
                  <c:v>156</c:v>
                </c:pt>
                <c:pt idx="21">
                  <c:v>225</c:v>
                </c:pt>
                <c:pt idx="22">
                  <c:v>98</c:v>
                </c:pt>
                <c:pt idx="23">
                  <c:v>53</c:v>
                </c:pt>
                <c:pt idx="24">
                  <c:v>50</c:v>
                </c:pt>
                <c:pt idx="25">
                  <c:v>1086</c:v>
                </c:pt>
                <c:pt idx="26">
                  <c:v>421</c:v>
                </c:pt>
              </c:numCache>
            </c:numRef>
          </c:val>
        </c:ser>
        <c:ser>
          <c:idx val="5"/>
          <c:order val="4"/>
          <c:tx>
            <c:strRef>
              <c:f>'(1) VINs tested'!$F$7</c:f>
              <c:strCache>
                <c:ptCount val="1"/>
                <c:pt idx="0">
                  <c:v>LDDT</c:v>
                </c:pt>
              </c:strCache>
            </c:strRef>
          </c:tx>
          <c:spPr>
            <a:ln w="12700">
              <a:solidFill>
                <a:srgbClr val="800000"/>
              </a:solidFill>
              <a:prstDash val="solid"/>
            </a:ln>
          </c:spPr>
          <c:marker>
            <c:symbol val="circle"/>
            <c:size val="5"/>
            <c:spPr>
              <a:solidFill>
                <a:srgbClr val="800000"/>
              </a:solidFill>
              <a:ln>
                <a:solidFill>
                  <a:srgbClr val="800000"/>
                </a:solidFill>
                <a:prstDash val="solid"/>
              </a:ln>
            </c:spPr>
          </c:marker>
          <c:cat>
            <c:numRef>
              <c:f>'(1) VINs tested'!$A$8:$A$34</c:f>
              <c:numCache>
                <c:formatCode>0</c:formatCode>
                <c:ptCount val="27"/>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numCache>
            </c:numRef>
          </c:cat>
          <c:val>
            <c:numRef>
              <c:f>'(1) VINs tested'!$F$8:$F$34</c:f>
              <c:numCache>
                <c:formatCode>#,##0</c:formatCode>
                <c:ptCount val="27"/>
                <c:pt idx="13">
                  <c:v>12</c:v>
                </c:pt>
                <c:pt idx="14">
                  <c:v>15</c:v>
                </c:pt>
                <c:pt idx="15">
                  <c:v>5</c:v>
                </c:pt>
                <c:pt idx="16">
                  <c:v>1</c:v>
                </c:pt>
                <c:pt idx="17">
                  <c:v>2</c:v>
                </c:pt>
                <c:pt idx="18">
                  <c:v>5</c:v>
                </c:pt>
                <c:pt idx="19">
                  <c:v>5</c:v>
                </c:pt>
                <c:pt idx="20">
                  <c:v>2</c:v>
                </c:pt>
                <c:pt idx="21">
                  <c:v>31</c:v>
                </c:pt>
                <c:pt idx="22">
                  <c:v>27</c:v>
                </c:pt>
                <c:pt idx="23">
                  <c:v>24</c:v>
                </c:pt>
                <c:pt idx="24">
                  <c:v>22</c:v>
                </c:pt>
                <c:pt idx="25">
                  <c:v>86</c:v>
                </c:pt>
                <c:pt idx="26">
                  <c:v>35</c:v>
                </c:pt>
              </c:numCache>
            </c:numRef>
          </c:val>
        </c:ser>
        <c:ser>
          <c:idx val="6"/>
          <c:order val="5"/>
          <c:tx>
            <c:strRef>
              <c:f>'(1) VINs tested'!$G$7</c:f>
              <c:strCache>
                <c:ptCount val="1"/>
                <c:pt idx="0">
                  <c:v>MDDV</c:v>
                </c:pt>
              </c:strCache>
            </c:strRef>
          </c:tx>
          <c:spPr>
            <a:ln w="12700">
              <a:solidFill>
                <a:srgbClr val="008080"/>
              </a:solidFill>
              <a:prstDash val="solid"/>
            </a:ln>
          </c:spPr>
          <c:marker>
            <c:symbol val="plus"/>
            <c:size val="5"/>
            <c:spPr>
              <a:noFill/>
              <a:ln>
                <a:solidFill>
                  <a:srgbClr val="008080"/>
                </a:solidFill>
                <a:prstDash val="solid"/>
              </a:ln>
            </c:spPr>
          </c:marker>
          <c:cat>
            <c:numRef>
              <c:f>'(1) VINs tested'!$A$8:$A$35</c:f>
              <c:numCache>
                <c:formatCode>0</c:formatCode>
                <c:ptCount val="28"/>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numCache>
            </c:numRef>
          </c:cat>
          <c:val>
            <c:numRef>
              <c:f>'(1) VINs tested'!$G$8:$G$35</c:f>
              <c:numCache>
                <c:formatCode>#,##0</c:formatCode>
                <c:ptCount val="28"/>
                <c:pt idx="0">
                  <c:v>14</c:v>
                </c:pt>
                <c:pt idx="1">
                  <c:v>35</c:v>
                </c:pt>
                <c:pt idx="2">
                  <c:v>85</c:v>
                </c:pt>
                <c:pt idx="3">
                  <c:v>88</c:v>
                </c:pt>
                <c:pt idx="4">
                  <c:v>111</c:v>
                </c:pt>
                <c:pt idx="5">
                  <c:v>117</c:v>
                </c:pt>
                <c:pt idx="6">
                  <c:v>67</c:v>
                </c:pt>
                <c:pt idx="7">
                  <c:v>67</c:v>
                </c:pt>
                <c:pt idx="8">
                  <c:v>70</c:v>
                </c:pt>
                <c:pt idx="9">
                  <c:v>156</c:v>
                </c:pt>
                <c:pt idx="10">
                  <c:v>320</c:v>
                </c:pt>
                <c:pt idx="11">
                  <c:v>397</c:v>
                </c:pt>
                <c:pt idx="12">
                  <c:v>395</c:v>
                </c:pt>
                <c:pt idx="13">
                  <c:v>776</c:v>
                </c:pt>
                <c:pt idx="14">
                  <c:v>293</c:v>
                </c:pt>
                <c:pt idx="15">
                  <c:v>999</c:v>
                </c:pt>
                <c:pt idx="16">
                  <c:v>945</c:v>
                </c:pt>
                <c:pt idx="17">
                  <c:v>987</c:v>
                </c:pt>
                <c:pt idx="18">
                  <c:v>1095</c:v>
                </c:pt>
                <c:pt idx="19">
                  <c:v>973</c:v>
                </c:pt>
                <c:pt idx="20">
                  <c:v>1255</c:v>
                </c:pt>
                <c:pt idx="21">
                  <c:v>2177</c:v>
                </c:pt>
                <c:pt idx="22">
                  <c:v>3105</c:v>
                </c:pt>
                <c:pt idx="23">
                  <c:v>2802</c:v>
                </c:pt>
                <c:pt idx="24">
                  <c:v>3407</c:v>
                </c:pt>
                <c:pt idx="25">
                  <c:v>925</c:v>
                </c:pt>
                <c:pt idx="26">
                  <c:v>149</c:v>
                </c:pt>
                <c:pt idx="27">
                  <c:v>7</c:v>
                </c:pt>
              </c:numCache>
            </c:numRef>
          </c:val>
        </c:ser>
        <c:ser>
          <c:idx val="7"/>
          <c:order val="6"/>
          <c:tx>
            <c:strRef>
              <c:f>'(1) VINs tested'!$H$7</c:f>
              <c:strCache>
                <c:ptCount val="1"/>
                <c:pt idx="0">
                  <c:v>HDDV</c:v>
                </c:pt>
              </c:strCache>
            </c:strRef>
          </c:tx>
          <c:spPr>
            <a:ln w="12700">
              <a:solidFill>
                <a:srgbClr val="0000FF"/>
              </a:solidFill>
              <a:prstDash val="solid"/>
            </a:ln>
          </c:spPr>
          <c:marker>
            <c:symbol val="dot"/>
            <c:size val="5"/>
            <c:spPr>
              <a:noFill/>
              <a:ln>
                <a:solidFill>
                  <a:srgbClr val="0000FF"/>
                </a:solidFill>
                <a:prstDash val="solid"/>
              </a:ln>
            </c:spPr>
          </c:marker>
          <c:cat>
            <c:numRef>
              <c:f>'(1) VINs tested'!$A$8:$A$34</c:f>
              <c:numCache>
                <c:formatCode>0</c:formatCode>
                <c:ptCount val="27"/>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numCache>
            </c:numRef>
          </c:cat>
          <c:val>
            <c:numRef>
              <c:f>'(1) VINs tested'!$H$8:$H$34</c:f>
              <c:numCache>
                <c:formatCode>#,##0</c:formatCode>
                <c:ptCount val="27"/>
                <c:pt idx="0">
                  <c:v>403</c:v>
                </c:pt>
                <c:pt idx="1">
                  <c:v>691</c:v>
                </c:pt>
                <c:pt idx="2">
                  <c:v>798</c:v>
                </c:pt>
                <c:pt idx="3">
                  <c:v>1217</c:v>
                </c:pt>
                <c:pt idx="4">
                  <c:v>1319</c:v>
                </c:pt>
                <c:pt idx="5">
                  <c:v>976</c:v>
                </c:pt>
                <c:pt idx="6">
                  <c:v>871</c:v>
                </c:pt>
                <c:pt idx="7">
                  <c:v>690</c:v>
                </c:pt>
                <c:pt idx="8">
                  <c:v>721</c:v>
                </c:pt>
                <c:pt idx="9">
                  <c:v>1042</c:v>
                </c:pt>
                <c:pt idx="10">
                  <c:v>1585</c:v>
                </c:pt>
                <c:pt idx="11">
                  <c:v>2753</c:v>
                </c:pt>
                <c:pt idx="12">
                  <c:v>2103</c:v>
                </c:pt>
                <c:pt idx="13">
                  <c:v>2695</c:v>
                </c:pt>
                <c:pt idx="14">
                  <c:v>2934</c:v>
                </c:pt>
                <c:pt idx="15">
                  <c:v>4344</c:v>
                </c:pt>
                <c:pt idx="16">
                  <c:v>5280</c:v>
                </c:pt>
                <c:pt idx="17">
                  <c:v>4697</c:v>
                </c:pt>
                <c:pt idx="18">
                  <c:v>4280</c:v>
                </c:pt>
                <c:pt idx="19">
                  <c:v>4115</c:v>
                </c:pt>
                <c:pt idx="20">
                  <c:v>5689</c:v>
                </c:pt>
                <c:pt idx="21">
                  <c:v>6950</c:v>
                </c:pt>
                <c:pt idx="22">
                  <c:v>7110</c:v>
                </c:pt>
                <c:pt idx="23">
                  <c:v>7954</c:v>
                </c:pt>
                <c:pt idx="24">
                  <c:v>4495</c:v>
                </c:pt>
                <c:pt idx="25">
                  <c:v>3076</c:v>
                </c:pt>
                <c:pt idx="26">
                  <c:v>2362</c:v>
                </c:pt>
              </c:numCache>
            </c:numRef>
          </c:val>
        </c:ser>
        <c:marker val="1"/>
        <c:axId val="78840192"/>
        <c:axId val="78842496"/>
      </c:lineChart>
      <c:catAx>
        <c:axId val="78840192"/>
        <c:scaling>
          <c:orientation val="minMax"/>
        </c:scaling>
        <c:axPos val="b"/>
        <c:title>
          <c:tx>
            <c:rich>
              <a:bodyPr/>
              <a:lstStyle/>
              <a:p>
                <a:pPr>
                  <a:defRPr sz="1000" b="1" i="0" u="none" strike="noStrike" baseline="0">
                    <a:solidFill>
                      <a:srgbClr val="000000"/>
                    </a:solidFill>
                    <a:latin typeface="Times New Roman"/>
                    <a:ea typeface="Times New Roman"/>
                    <a:cs typeface="Times New Roman"/>
                  </a:defRPr>
                </a:pPr>
                <a:r>
                  <a:rPr lang="en-US"/>
                  <a:t>Model Year</a:t>
                </a:r>
              </a:p>
            </c:rich>
          </c:tx>
          <c:layout>
            <c:manualLayout>
              <c:xMode val="edge"/>
              <c:yMode val="edge"/>
              <c:x val="0.49917667831732127"/>
              <c:y val="0.89887640449438488"/>
            </c:manualLayout>
          </c:layout>
          <c:spPr>
            <a:noFill/>
            <a:ln w="25400">
              <a:noFill/>
            </a:ln>
          </c:spPr>
        </c:title>
        <c:numFmt formatCode="0" sourceLinked="1"/>
        <c:tickLblPos val="nextTo"/>
        <c:spPr>
          <a:ln w="3175">
            <a:solidFill>
              <a:srgbClr val="000000"/>
            </a:solidFill>
            <a:prstDash val="solid"/>
          </a:ln>
        </c:spPr>
        <c:txPr>
          <a:bodyPr rot="-2700000" vert="horz"/>
          <a:lstStyle/>
          <a:p>
            <a:pPr>
              <a:defRPr sz="1000" b="0" i="0" u="none" strike="noStrike" baseline="0">
                <a:solidFill>
                  <a:srgbClr val="000000"/>
                </a:solidFill>
                <a:latin typeface="Times New Roman"/>
                <a:ea typeface="Times New Roman"/>
                <a:cs typeface="Times New Roman"/>
              </a:defRPr>
            </a:pPr>
            <a:endParaRPr lang="en-US"/>
          </a:p>
        </c:txPr>
        <c:crossAx val="78842496"/>
        <c:crosses val="autoZero"/>
        <c:auto val="1"/>
        <c:lblAlgn val="ctr"/>
        <c:lblOffset val="100"/>
        <c:tickLblSkip val="2"/>
        <c:tickMarkSkip val="1"/>
      </c:catAx>
      <c:valAx>
        <c:axId val="78842496"/>
        <c:scaling>
          <c:logBase val="10"/>
          <c:orientation val="minMax"/>
        </c:scaling>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Times New Roman"/>
                    <a:ea typeface="Times New Roman"/>
                    <a:cs typeface="Times New Roman"/>
                  </a:defRPr>
                </a:pPr>
                <a:r>
                  <a:rPr lang="en-US"/>
                  <a:t>Number of Vehicles</a:t>
                </a:r>
              </a:p>
            </c:rich>
          </c:tx>
          <c:layout>
            <c:manualLayout>
              <c:xMode val="edge"/>
              <c:yMode val="edge"/>
              <c:x val="2.3064268965156638E-2"/>
              <c:y val="0.32584269662921639"/>
            </c:manualLayout>
          </c:layout>
          <c:spPr>
            <a:noFill/>
            <a:ln w="25400">
              <a:noFill/>
            </a:ln>
          </c:spPr>
        </c:title>
        <c:numFmt formatCode="#,##0" sourceLinked="1"/>
        <c:tickLblPos val="nextTo"/>
        <c:spPr>
          <a:ln w="3175">
            <a:solidFill>
              <a:srgbClr val="000000"/>
            </a:solidFill>
            <a:prstDash val="solid"/>
          </a:ln>
        </c:spPr>
        <c:txPr>
          <a:bodyPr rot="0" vert="horz"/>
          <a:lstStyle/>
          <a:p>
            <a:pPr>
              <a:defRPr sz="1000" b="0" i="0" u="none" strike="noStrike" baseline="0">
                <a:solidFill>
                  <a:srgbClr val="000000"/>
                </a:solidFill>
                <a:latin typeface="Times New Roman"/>
                <a:ea typeface="Times New Roman"/>
                <a:cs typeface="Times New Roman"/>
              </a:defRPr>
            </a:pPr>
            <a:endParaRPr lang="en-US"/>
          </a:p>
        </c:txPr>
        <c:crossAx val="78840192"/>
        <c:crosses val="autoZero"/>
        <c:crossBetween val="between"/>
      </c:valAx>
      <c:spPr>
        <a:noFill/>
        <a:ln w="12700">
          <a:solidFill>
            <a:srgbClr val="808080"/>
          </a:solidFill>
          <a:prstDash val="solid"/>
        </a:ln>
      </c:spPr>
    </c:plotArea>
    <c:legend>
      <c:legendPos val="r"/>
      <c:layout>
        <c:manualLayout>
          <c:xMode val="edge"/>
          <c:yMode val="edge"/>
          <c:x val="0.22734779408511546"/>
          <c:y val="0.22752808988764131"/>
          <c:w val="0.12685347930836152"/>
          <c:h val="0.40449438202247351"/>
        </c:manualLayout>
      </c:layout>
      <c:spPr>
        <a:solidFill>
          <a:srgbClr val="FFFFFF"/>
        </a:solidFill>
        <a:ln w="3175">
          <a:solidFill>
            <a:srgbClr val="000000"/>
          </a:solidFill>
          <a:prstDash val="solid"/>
        </a:ln>
      </c:spPr>
      <c:txPr>
        <a:bodyPr/>
        <a:lstStyle/>
        <a:p>
          <a:pPr>
            <a:defRPr sz="920" b="0" i="0" u="none" strike="noStrike" baseline="0">
              <a:solidFill>
                <a:srgbClr val="000000"/>
              </a:solidFill>
              <a:latin typeface="Times New Roman"/>
              <a:ea typeface="Times New Roman"/>
              <a:cs typeface="Times New Roman"/>
            </a:defRPr>
          </a:pPr>
          <a:endParaRPr lang="en-US"/>
        </a:p>
      </c:txPr>
    </c:legend>
    <c:plotVisOnly val="1"/>
    <c:dispBlanksAs val="gap"/>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3" r="0.750000000000003" t="1" header="0.5" footer="0.5"/>
    <c:pageSetup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200" b="1" i="0" u="none" strike="noStrike" baseline="0">
                <a:solidFill>
                  <a:srgbClr val="000000"/>
                </a:solidFill>
                <a:latin typeface="Arial"/>
                <a:ea typeface="Arial"/>
                <a:cs typeface="Arial"/>
              </a:defRPr>
            </a:pPr>
            <a:r>
              <a:rPr lang="en-US" sz="200" b="1" i="0" u="none" strike="noStrike" baseline="0">
                <a:solidFill>
                  <a:srgbClr val="000000"/>
                </a:solidFill>
                <a:latin typeface="Arial"/>
                <a:cs typeface="Arial"/>
              </a:rPr>
              <a:t>Waivers Authorized</a:t>
            </a:r>
          </a:p>
          <a:p>
            <a:pPr>
              <a:defRPr sz="200" b="1" i="0" u="none" strike="noStrike" baseline="0">
                <a:solidFill>
                  <a:srgbClr val="000000"/>
                </a:solidFill>
                <a:latin typeface="Arial"/>
                <a:ea typeface="Arial"/>
                <a:cs typeface="Arial"/>
              </a:defRPr>
            </a:pPr>
            <a:r>
              <a:rPr lang="en-US" sz="200" b="0" i="0" u="none" strike="noStrike" baseline="0">
                <a:solidFill>
                  <a:srgbClr val="000000"/>
                </a:solidFill>
                <a:latin typeface="Arial"/>
                <a:cs typeface="Arial"/>
              </a:rPr>
              <a:t>by Model Year and Vehicle Class </a:t>
            </a:r>
          </a:p>
        </c:rich>
      </c:tx>
      <c:layout/>
      <c:spPr>
        <a:noFill/>
        <a:ln w="25400">
          <a:noFill/>
        </a:ln>
      </c:spPr>
    </c:title>
    <c:plotArea>
      <c:layout/>
      <c:lineChart>
        <c:grouping val="standard"/>
        <c:ser>
          <c:idx val="0"/>
          <c:order val="0"/>
          <c:tx>
            <c:strRef>
              <c:f>'(2)(vi) Waivers'!$B$10:$D$10</c:f>
              <c:strCache>
                <c:ptCount val="1"/>
                <c:pt idx="0">
                  <c:v>LDGV</c:v>
                </c:pt>
              </c:strCache>
            </c:strRef>
          </c:tx>
          <c:spPr>
            <a:ln w="12700">
              <a:solidFill>
                <a:srgbClr val="000000"/>
              </a:solidFill>
              <a:prstDash val="solid"/>
            </a:ln>
          </c:spPr>
          <c:marker>
            <c:symbol val="diamond"/>
            <c:size val="8"/>
            <c:spPr>
              <a:solidFill>
                <a:srgbClr val="000000"/>
              </a:solidFill>
              <a:ln>
                <a:solidFill>
                  <a:srgbClr val="000000"/>
                </a:solidFill>
                <a:prstDash val="solid"/>
              </a:ln>
            </c:spPr>
          </c:marker>
          <c:cat>
            <c:numRef>
              <c:f>'(2)(vi) Waivers'!$A$12:$A$25</c:f>
              <c:numCache>
                <c:formatCode>General</c:formatCode>
                <c:ptCount val="14"/>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numCache>
            </c:numRef>
          </c:cat>
          <c:val>
            <c:numRef>
              <c:f>'(2)(vi) Waivers'!$D$12:$D$25</c:f>
              <c:numCache>
                <c:formatCode>0.0%</c:formatCode>
                <c:ptCount val="14"/>
                <c:pt idx="0">
                  <c:v>1.6651402880692699E-4</c:v>
                </c:pt>
                <c:pt idx="1">
                  <c:v>0</c:v>
                </c:pt>
                <c:pt idx="2">
                  <c:v>5.3966540744738264E-5</c:v>
                </c:pt>
                <c:pt idx="3">
                  <c:v>0</c:v>
                </c:pt>
                <c:pt idx="4">
                  <c:v>0</c:v>
                </c:pt>
                <c:pt idx="5">
                  <c:v>3.8969642648376916E-5</c:v>
                </c:pt>
                <c:pt idx="6">
                  <c:v>0</c:v>
                </c:pt>
                <c:pt idx="7">
                  <c:v>0</c:v>
                </c:pt>
                <c:pt idx="8">
                  <c:v>0</c:v>
                </c:pt>
                <c:pt idx="9">
                  <c:v>0</c:v>
                </c:pt>
                <c:pt idx="10">
                  <c:v>0</c:v>
                </c:pt>
                <c:pt idx="11">
                  <c:v>0</c:v>
                </c:pt>
                <c:pt idx="12">
                  <c:v>0</c:v>
                </c:pt>
                <c:pt idx="13">
                  <c:v>0</c:v>
                </c:pt>
              </c:numCache>
            </c:numRef>
          </c:val>
        </c:ser>
        <c:ser>
          <c:idx val="1"/>
          <c:order val="1"/>
          <c:tx>
            <c:strRef>
              <c:f>'(2)(vi) Waivers'!$E$10:$G$10</c:f>
              <c:strCache>
                <c:ptCount val="1"/>
                <c:pt idx="0">
                  <c:v>LDGT</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val>
            <c:numRef>
              <c:f>'(2)(vi) Waivers'!$G$12:$G$25</c:f>
              <c:numCache>
                <c:formatCode>0.0%</c:formatCode>
                <c:ptCount val="14"/>
                <c:pt idx="0">
                  <c:v>0</c:v>
                </c:pt>
                <c:pt idx="1">
                  <c:v>0</c:v>
                </c:pt>
                <c:pt idx="2">
                  <c:v>0</c:v>
                </c:pt>
                <c:pt idx="3">
                  <c:v>0</c:v>
                </c:pt>
                <c:pt idx="4">
                  <c:v>0</c:v>
                </c:pt>
                <c:pt idx="5">
                  <c:v>0</c:v>
                </c:pt>
                <c:pt idx="6">
                  <c:v>0</c:v>
                </c:pt>
                <c:pt idx="7">
                  <c:v>0</c:v>
                </c:pt>
                <c:pt idx="8">
                  <c:v>0</c:v>
                </c:pt>
                <c:pt idx="9">
                  <c:v>0</c:v>
                </c:pt>
                <c:pt idx="10">
                  <c:v>4.2735042735042735E-4</c:v>
                </c:pt>
                <c:pt idx="11">
                  <c:v>0</c:v>
                </c:pt>
                <c:pt idx="12">
                  <c:v>0</c:v>
                </c:pt>
                <c:pt idx="13">
                  <c:v>0</c:v>
                </c:pt>
              </c:numCache>
            </c:numRef>
          </c:val>
        </c:ser>
        <c:marker val="1"/>
        <c:axId val="80486400"/>
        <c:axId val="80488704"/>
      </c:lineChart>
      <c:catAx>
        <c:axId val="80486400"/>
        <c:scaling>
          <c:orientation val="minMax"/>
        </c:scaling>
        <c:axPos val="b"/>
        <c:title>
          <c:tx>
            <c:rich>
              <a:bodyPr/>
              <a:lstStyle/>
              <a:p>
                <a:pPr>
                  <a:defRPr sz="175" b="1" i="0" u="none" strike="noStrike" baseline="0">
                    <a:solidFill>
                      <a:srgbClr val="000000"/>
                    </a:solidFill>
                    <a:latin typeface="Arial"/>
                    <a:ea typeface="Arial"/>
                    <a:cs typeface="Arial"/>
                  </a:defRPr>
                </a:pPr>
                <a:r>
                  <a:rPr lang="en-US"/>
                  <a:t>Model Year</a:t>
                </a:r>
              </a:p>
            </c:rich>
          </c:tx>
          <c:layout/>
          <c:spPr>
            <a:noFill/>
            <a:ln w="25400">
              <a:noFill/>
            </a:ln>
          </c:spPr>
        </c:title>
        <c:numFmt formatCode="General" sourceLinked="1"/>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80488704"/>
        <c:crosses val="autoZero"/>
        <c:auto val="1"/>
        <c:lblAlgn val="ctr"/>
        <c:lblOffset val="100"/>
        <c:tickLblSkip val="2"/>
        <c:tickMarkSkip val="1"/>
      </c:catAx>
      <c:valAx>
        <c:axId val="80488704"/>
        <c:scaling>
          <c:orientation val="minMax"/>
          <c:max val="2.0000000000000052E-3"/>
          <c:min val="0"/>
        </c:scaling>
        <c:axPos val="l"/>
        <c:majorGridlines>
          <c:spPr>
            <a:ln w="3175">
              <a:solidFill>
                <a:srgbClr val="000000"/>
              </a:solidFill>
              <a:prstDash val="solid"/>
            </a:ln>
          </c:spPr>
        </c:majorGridlines>
        <c:title>
          <c:tx>
            <c:rich>
              <a:bodyPr/>
              <a:lstStyle/>
              <a:p>
                <a:pPr>
                  <a:defRPr sz="175" b="1" i="0" u="none" strike="noStrike" baseline="0">
                    <a:solidFill>
                      <a:srgbClr val="000000"/>
                    </a:solidFill>
                    <a:latin typeface="Arial"/>
                    <a:ea typeface="Arial"/>
                    <a:cs typeface="Arial"/>
                  </a:defRPr>
                </a:pPr>
                <a:r>
                  <a:rPr lang="en-US"/>
                  <a:t>Waiver Rate (% of Initial Failures)</a:t>
                </a:r>
              </a:p>
            </c:rich>
          </c:tx>
          <c:layout/>
          <c:spPr>
            <a:noFill/>
            <a:ln w="25400">
              <a:noFill/>
            </a:ln>
          </c:spPr>
        </c:title>
        <c:numFmt formatCode="0.0%" sourceLinked="0"/>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n-US"/>
          </a:p>
        </c:txPr>
        <c:crossAx val="80486400"/>
        <c:crosses val="autoZero"/>
        <c:crossBetween val="midCat"/>
        <c:majorUnit val="2.0000000000000052E-3"/>
        <c:minorUnit val="2.0000000000000052E-3"/>
      </c:valAx>
      <c:spPr>
        <a:noFill/>
        <a:ln w="12700">
          <a:solidFill>
            <a:srgbClr val="808080"/>
          </a:solidFill>
          <a:prstDash val="solid"/>
        </a:ln>
      </c:spPr>
    </c:plotArea>
    <c:legend>
      <c:legendPos val="r"/>
      <c:layout/>
      <c:spPr>
        <a:solidFill>
          <a:srgbClr val="FFFFFF"/>
        </a:solidFill>
        <a:ln w="3175">
          <a:solidFill>
            <a:srgbClr val="000000"/>
          </a:solidFill>
          <a:prstDash val="solid"/>
        </a:ln>
      </c:spPr>
      <c:txPr>
        <a:bodyPr/>
        <a:lstStyle/>
        <a:p>
          <a:pPr>
            <a:defRPr sz="1425"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0000000000003" r="0.750000000000003" t="1" header="0.5" footer="0.5"/>
    <c:pageSetup paperSize="207"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200" b="1" i="0" u="none" strike="noStrike" baseline="0">
                <a:solidFill>
                  <a:srgbClr val="000000"/>
                </a:solidFill>
                <a:latin typeface="Arial"/>
                <a:ea typeface="Arial"/>
                <a:cs typeface="Arial"/>
              </a:defRPr>
            </a:pPr>
            <a:r>
              <a:rPr lang="en-US" sz="200" b="1" i="0" u="none" strike="noStrike" baseline="0">
                <a:solidFill>
                  <a:srgbClr val="000000"/>
                </a:solidFill>
                <a:latin typeface="Arial"/>
                <a:cs typeface="Arial"/>
              </a:rPr>
              <a:t>Number of Waivers</a:t>
            </a:r>
          </a:p>
          <a:p>
            <a:pPr>
              <a:defRPr sz="200" b="1" i="0" u="none" strike="noStrike" baseline="0">
                <a:solidFill>
                  <a:srgbClr val="000000"/>
                </a:solidFill>
                <a:latin typeface="Arial"/>
                <a:ea typeface="Arial"/>
                <a:cs typeface="Arial"/>
              </a:defRPr>
            </a:pPr>
            <a:r>
              <a:rPr lang="en-US" sz="200" b="0" i="0" u="none" strike="noStrike" baseline="0">
                <a:solidFill>
                  <a:srgbClr val="000000"/>
                </a:solidFill>
                <a:latin typeface="Arial"/>
                <a:cs typeface="Arial"/>
              </a:rPr>
              <a:t>by Model Year and Vehicle Class </a:t>
            </a:r>
          </a:p>
        </c:rich>
      </c:tx>
      <c:layout/>
      <c:spPr>
        <a:noFill/>
        <a:ln w="25400">
          <a:noFill/>
        </a:ln>
      </c:spPr>
    </c:title>
    <c:plotArea>
      <c:layout/>
      <c:lineChart>
        <c:grouping val="standard"/>
        <c:ser>
          <c:idx val="0"/>
          <c:order val="0"/>
          <c:tx>
            <c:strRef>
              <c:f>'(2)(vi) Waivers'!$B$10:$D$10</c:f>
              <c:strCache>
                <c:ptCount val="1"/>
                <c:pt idx="0">
                  <c:v>LDGV</c:v>
                </c:pt>
              </c:strCache>
            </c:strRef>
          </c:tx>
          <c:spPr>
            <a:ln w="12700">
              <a:solidFill>
                <a:srgbClr val="000000"/>
              </a:solidFill>
              <a:prstDash val="solid"/>
            </a:ln>
          </c:spPr>
          <c:marker>
            <c:symbol val="diamond"/>
            <c:size val="8"/>
            <c:spPr>
              <a:solidFill>
                <a:srgbClr val="000000"/>
              </a:solidFill>
              <a:ln>
                <a:solidFill>
                  <a:srgbClr val="000000"/>
                </a:solidFill>
                <a:prstDash val="solid"/>
              </a:ln>
            </c:spPr>
          </c:marker>
          <c:cat>
            <c:numRef>
              <c:f>'(2)(vi) Waivers'!$A$12:$A$25</c:f>
              <c:numCache>
                <c:formatCode>General</c:formatCode>
                <c:ptCount val="14"/>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numCache>
            </c:numRef>
          </c:cat>
          <c:val>
            <c:numRef>
              <c:f>'(2)(vi) Waivers'!$B$12:$B$25</c:f>
              <c:numCache>
                <c:formatCode>#,##0</c:formatCode>
                <c:ptCount val="14"/>
                <c:pt idx="0">
                  <c:v>2</c:v>
                </c:pt>
                <c:pt idx="1">
                  <c:v>0</c:v>
                </c:pt>
                <c:pt idx="2">
                  <c:v>1</c:v>
                </c:pt>
                <c:pt idx="3">
                  <c:v>0</c:v>
                </c:pt>
                <c:pt idx="4">
                  <c:v>0</c:v>
                </c:pt>
                <c:pt idx="5">
                  <c:v>1</c:v>
                </c:pt>
                <c:pt idx="6">
                  <c:v>0</c:v>
                </c:pt>
                <c:pt idx="7">
                  <c:v>0</c:v>
                </c:pt>
                <c:pt idx="8">
                  <c:v>0</c:v>
                </c:pt>
                <c:pt idx="9">
                  <c:v>0</c:v>
                </c:pt>
                <c:pt idx="10">
                  <c:v>0</c:v>
                </c:pt>
                <c:pt idx="11">
                  <c:v>0</c:v>
                </c:pt>
                <c:pt idx="12">
                  <c:v>0</c:v>
                </c:pt>
                <c:pt idx="13">
                  <c:v>0</c:v>
                </c:pt>
              </c:numCache>
            </c:numRef>
          </c:val>
        </c:ser>
        <c:ser>
          <c:idx val="1"/>
          <c:order val="1"/>
          <c:tx>
            <c:strRef>
              <c:f>'(2)(vi) Waivers'!$E$10:$G$10</c:f>
              <c:strCache>
                <c:ptCount val="1"/>
                <c:pt idx="0">
                  <c:v>LDGT</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val>
            <c:numRef>
              <c:f>'(2)(vi) Waivers'!$E$12:$E$25</c:f>
              <c:numCache>
                <c:formatCode>#,##0</c:formatCode>
                <c:ptCount val="14"/>
                <c:pt idx="0">
                  <c:v>0</c:v>
                </c:pt>
                <c:pt idx="1">
                  <c:v>0</c:v>
                </c:pt>
                <c:pt idx="2">
                  <c:v>0</c:v>
                </c:pt>
                <c:pt idx="3">
                  <c:v>0</c:v>
                </c:pt>
                <c:pt idx="4">
                  <c:v>0</c:v>
                </c:pt>
                <c:pt idx="5">
                  <c:v>0</c:v>
                </c:pt>
                <c:pt idx="6">
                  <c:v>0</c:v>
                </c:pt>
                <c:pt idx="7">
                  <c:v>0</c:v>
                </c:pt>
                <c:pt idx="8">
                  <c:v>0</c:v>
                </c:pt>
                <c:pt idx="9">
                  <c:v>0</c:v>
                </c:pt>
                <c:pt idx="10">
                  <c:v>1</c:v>
                </c:pt>
                <c:pt idx="11">
                  <c:v>0</c:v>
                </c:pt>
                <c:pt idx="12">
                  <c:v>0</c:v>
                </c:pt>
                <c:pt idx="13">
                  <c:v>0</c:v>
                </c:pt>
              </c:numCache>
            </c:numRef>
          </c:val>
        </c:ser>
        <c:marker val="1"/>
        <c:axId val="80543104"/>
        <c:axId val="80356864"/>
      </c:lineChart>
      <c:catAx>
        <c:axId val="80543104"/>
        <c:scaling>
          <c:orientation val="minMax"/>
        </c:scaling>
        <c:axPos val="b"/>
        <c:title>
          <c:tx>
            <c:rich>
              <a:bodyPr/>
              <a:lstStyle/>
              <a:p>
                <a:pPr>
                  <a:defRPr sz="175" b="1" i="0" u="none" strike="noStrike" baseline="0">
                    <a:solidFill>
                      <a:srgbClr val="000000"/>
                    </a:solidFill>
                    <a:latin typeface="Arial"/>
                    <a:ea typeface="Arial"/>
                    <a:cs typeface="Arial"/>
                  </a:defRPr>
                </a:pPr>
                <a:r>
                  <a:rPr lang="en-US"/>
                  <a:t>Model Year</a:t>
                </a:r>
              </a:p>
            </c:rich>
          </c:tx>
          <c:layout/>
          <c:spPr>
            <a:noFill/>
            <a:ln w="25400">
              <a:noFill/>
            </a:ln>
          </c:spPr>
        </c:title>
        <c:numFmt formatCode="General" sourceLinked="1"/>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80356864"/>
        <c:crosses val="autoZero"/>
        <c:auto val="1"/>
        <c:lblAlgn val="ctr"/>
        <c:lblOffset val="100"/>
        <c:tickLblSkip val="1"/>
        <c:tickMarkSkip val="1"/>
      </c:catAx>
      <c:valAx>
        <c:axId val="80356864"/>
        <c:scaling>
          <c:orientation val="minMax"/>
          <c:max val="5"/>
        </c:scaling>
        <c:axPos val="l"/>
        <c:majorGridlines>
          <c:spPr>
            <a:ln w="3175">
              <a:solidFill>
                <a:srgbClr val="000000"/>
              </a:solidFill>
              <a:prstDash val="solid"/>
            </a:ln>
          </c:spPr>
        </c:majorGridlines>
        <c:title>
          <c:tx>
            <c:rich>
              <a:bodyPr/>
              <a:lstStyle/>
              <a:p>
                <a:pPr>
                  <a:defRPr sz="175" b="1" i="0" u="none" strike="noStrike" baseline="0">
                    <a:solidFill>
                      <a:srgbClr val="000000"/>
                    </a:solidFill>
                    <a:latin typeface="Arial"/>
                    <a:ea typeface="Arial"/>
                    <a:cs typeface="Arial"/>
                  </a:defRPr>
                </a:pPr>
                <a:r>
                  <a:rPr lang="en-US"/>
                  <a:t># of Waivers</a:t>
                </a:r>
              </a:p>
            </c:rich>
          </c:tx>
          <c:layout/>
          <c:spPr>
            <a:noFill/>
            <a:ln w="25400">
              <a:noFill/>
            </a:ln>
          </c:spPr>
        </c:title>
        <c:numFmt formatCode="#,##0" sourceLinked="0"/>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n-US"/>
          </a:p>
        </c:txPr>
        <c:crossAx val="80543104"/>
        <c:crosses val="autoZero"/>
        <c:crossBetween val="midCat"/>
      </c:valAx>
      <c:spPr>
        <a:noFill/>
        <a:ln w="12700">
          <a:solidFill>
            <a:srgbClr val="808080"/>
          </a:solidFill>
          <a:prstDash val="solid"/>
        </a:ln>
      </c:spPr>
    </c:plotArea>
    <c:legend>
      <c:legendPos val="r"/>
      <c:layout/>
      <c:spPr>
        <a:solidFill>
          <a:srgbClr val="FFFFFF"/>
        </a:solidFill>
        <a:ln w="3175">
          <a:solidFill>
            <a:srgbClr val="000000"/>
          </a:solidFill>
          <a:prstDash val="solid"/>
        </a:ln>
      </c:spPr>
      <c:txPr>
        <a:bodyPr/>
        <a:lstStyle/>
        <a:p>
          <a:pPr>
            <a:defRPr sz="1425"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0000000000003" r="0.750000000000003" t="1" header="0.5" footer="0.5"/>
    <c:pageSetup paperSize="207"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575" b="1" i="0" u="none" strike="noStrike" baseline="0">
                <a:solidFill>
                  <a:srgbClr val="000000"/>
                </a:solidFill>
                <a:latin typeface="Arial"/>
                <a:ea typeface="Arial"/>
                <a:cs typeface="Arial"/>
              </a:defRPr>
            </a:pPr>
            <a:r>
              <a:rPr lang="en-US" sz="1575" b="1" i="0" u="none" strike="noStrike" baseline="0">
                <a:solidFill>
                  <a:srgbClr val="000000"/>
                </a:solidFill>
                <a:latin typeface="Arial"/>
                <a:cs typeface="Arial"/>
              </a:rPr>
              <a:t>No Known Outcome </a:t>
            </a:r>
            <a:endParaRPr lang="en-US" sz="1575" b="0" i="0" u="none" strike="noStrike" baseline="0">
              <a:solidFill>
                <a:srgbClr val="000000"/>
              </a:solidFill>
              <a:latin typeface="Arial"/>
              <a:cs typeface="Arial"/>
            </a:endParaRPr>
          </a:p>
          <a:p>
            <a:pPr>
              <a:defRPr sz="1575" b="1" i="0" u="none" strike="noStrike" baseline="0">
                <a:solidFill>
                  <a:srgbClr val="000000"/>
                </a:solidFill>
                <a:latin typeface="Arial"/>
                <a:ea typeface="Arial"/>
                <a:cs typeface="Arial"/>
              </a:defRPr>
            </a:pPr>
            <a:r>
              <a:rPr lang="en-US" sz="1375" b="0" i="0" u="none" strike="noStrike" baseline="0">
                <a:solidFill>
                  <a:srgbClr val="000000"/>
                </a:solidFill>
                <a:latin typeface="Arial"/>
                <a:cs typeface="Arial"/>
              </a:rPr>
              <a:t>by Model Year and Vehicle Class</a:t>
            </a:r>
            <a:r>
              <a:rPr lang="en-US" sz="1575" b="0" i="0" u="none" strike="noStrike" baseline="0">
                <a:solidFill>
                  <a:srgbClr val="000000"/>
                </a:solidFill>
                <a:latin typeface="Arial"/>
                <a:cs typeface="Arial"/>
              </a:rPr>
              <a:t> </a:t>
            </a:r>
          </a:p>
        </c:rich>
      </c:tx>
      <c:layout>
        <c:manualLayout>
          <c:xMode val="edge"/>
          <c:yMode val="edge"/>
          <c:x val="0.34302325581395382"/>
          <c:y val="2.8462998102466792E-2"/>
        </c:manualLayout>
      </c:layout>
      <c:spPr>
        <a:noFill/>
        <a:ln w="25400">
          <a:noFill/>
        </a:ln>
      </c:spPr>
    </c:title>
    <c:plotArea>
      <c:layout>
        <c:manualLayout>
          <c:layoutTarget val="inner"/>
          <c:xMode val="edge"/>
          <c:yMode val="edge"/>
          <c:x val="0.14534883720930244"/>
          <c:y val="0.21252371916508539"/>
          <c:w val="0.78023255813953452"/>
          <c:h val="0.59203036053130609"/>
        </c:manualLayout>
      </c:layout>
      <c:scatterChart>
        <c:scatterStyle val="lineMarker"/>
        <c:ser>
          <c:idx val="0"/>
          <c:order val="0"/>
          <c:tx>
            <c:strRef>
              <c:f>'(2)(vi) No Outcome'!$B$9:$D$9</c:f>
              <c:strCache>
                <c:ptCount val="1"/>
                <c:pt idx="0">
                  <c:v>LDGV</c:v>
                </c:pt>
              </c:strCache>
            </c:strRef>
          </c:tx>
          <c:spPr>
            <a:ln w="12700">
              <a:solidFill>
                <a:srgbClr val="000000"/>
              </a:solidFill>
              <a:prstDash val="solid"/>
            </a:ln>
          </c:spPr>
          <c:marker>
            <c:symbol val="diamond"/>
            <c:size val="8"/>
            <c:spPr>
              <a:solidFill>
                <a:srgbClr val="000000"/>
              </a:solidFill>
              <a:ln>
                <a:solidFill>
                  <a:srgbClr val="000000"/>
                </a:solidFill>
                <a:prstDash val="solid"/>
              </a:ln>
            </c:spPr>
          </c:marker>
          <c:xVal>
            <c:numRef>
              <c:f>'(2)(vi) No Outcome'!$A$11:$A$26</c:f>
              <c:numCache>
                <c:formatCode>General</c:formatCode>
                <c:ptCount val="16"/>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numCache>
            </c:numRef>
          </c:xVal>
          <c:yVal>
            <c:numRef>
              <c:f>'(2)(vi) No Outcome'!$D$11:$D$26</c:f>
              <c:numCache>
                <c:formatCode>0.0%</c:formatCode>
                <c:ptCount val="16"/>
                <c:pt idx="0">
                  <c:v>5.1637927622465267E-2</c:v>
                </c:pt>
                <c:pt idx="1">
                  <c:v>3.5068073868779338E-2</c:v>
                </c:pt>
                <c:pt idx="2">
                  <c:v>2.842443729903537E-2</c:v>
                </c:pt>
                <c:pt idx="3">
                  <c:v>2.2647620578181885E-2</c:v>
                </c:pt>
                <c:pt idx="4">
                  <c:v>2.0202838934538343E-2</c:v>
                </c:pt>
                <c:pt idx="5">
                  <c:v>1.9879639931222819E-2</c:v>
                </c:pt>
                <c:pt idx="6">
                  <c:v>1.3099255999552481E-2</c:v>
                </c:pt>
                <c:pt idx="7">
                  <c:v>8.3464154892726322E-3</c:v>
                </c:pt>
                <c:pt idx="8">
                  <c:v>5.4351922416608738E-3</c:v>
                </c:pt>
                <c:pt idx="9">
                  <c:v>3.4892508562332169E-3</c:v>
                </c:pt>
                <c:pt idx="10">
                  <c:v>2.5283751683812875E-3</c:v>
                </c:pt>
                <c:pt idx="11">
                  <c:v>1.1807317345587415E-3</c:v>
                </c:pt>
                <c:pt idx="12">
                  <c:v>6.0972081907313539E-4</c:v>
                </c:pt>
                <c:pt idx="13">
                  <c:v>4.007563570682697E-4</c:v>
                </c:pt>
                <c:pt idx="14">
                  <c:v>7.063170095624457E-4</c:v>
                </c:pt>
                <c:pt idx="15">
                  <c:v>8.241758241758242E-3</c:v>
                </c:pt>
              </c:numCache>
            </c:numRef>
          </c:yVal>
        </c:ser>
        <c:ser>
          <c:idx val="1"/>
          <c:order val="1"/>
          <c:tx>
            <c:strRef>
              <c:f>'(2)(vi) No Outcome'!$E$9:$G$9</c:f>
              <c:strCache>
                <c:ptCount val="1"/>
                <c:pt idx="0">
                  <c:v>LDGT</c:v>
                </c:pt>
              </c:strCache>
            </c:strRef>
          </c:tx>
          <c:spPr>
            <a:ln w="12700">
              <a:solidFill>
                <a:srgbClr val="969696"/>
              </a:solidFill>
              <a:prstDash val="solid"/>
            </a:ln>
          </c:spPr>
          <c:marker>
            <c:symbol val="square"/>
            <c:size val="8"/>
            <c:spPr>
              <a:noFill/>
              <a:ln>
                <a:solidFill>
                  <a:srgbClr val="969696"/>
                </a:solidFill>
                <a:prstDash val="solid"/>
              </a:ln>
            </c:spPr>
          </c:marker>
          <c:xVal>
            <c:numRef>
              <c:f>'(2)(vi) No Outcome'!$A$11:$A$26</c:f>
              <c:numCache>
                <c:formatCode>General</c:formatCode>
                <c:ptCount val="16"/>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numCache>
            </c:numRef>
          </c:xVal>
          <c:yVal>
            <c:numRef>
              <c:f>'(2)(vi) No Outcome'!$G$11:$G$26</c:f>
              <c:numCache>
                <c:formatCode>0.0%</c:formatCode>
                <c:ptCount val="16"/>
                <c:pt idx="0">
                  <c:v>5.5693628558517852E-2</c:v>
                </c:pt>
                <c:pt idx="1">
                  <c:v>3.5619235116117975E-2</c:v>
                </c:pt>
                <c:pt idx="2">
                  <c:v>3.1735412182209551E-2</c:v>
                </c:pt>
                <c:pt idx="3">
                  <c:v>2.3775062284968562E-2</c:v>
                </c:pt>
                <c:pt idx="4">
                  <c:v>1.9131088513433307E-2</c:v>
                </c:pt>
                <c:pt idx="5">
                  <c:v>1.9907883217235734E-2</c:v>
                </c:pt>
                <c:pt idx="6">
                  <c:v>1.3579034098111294E-2</c:v>
                </c:pt>
                <c:pt idx="7">
                  <c:v>8.9318777680674269E-3</c:v>
                </c:pt>
                <c:pt idx="8">
                  <c:v>6.0124675707909653E-3</c:v>
                </c:pt>
                <c:pt idx="9">
                  <c:v>4.4607919862263267E-3</c:v>
                </c:pt>
                <c:pt idx="10">
                  <c:v>2.5385154061624651E-3</c:v>
                </c:pt>
                <c:pt idx="11">
                  <c:v>1.4156813939016802E-3</c:v>
                </c:pt>
                <c:pt idx="12">
                  <c:v>8.3120204603580566E-4</c:v>
                </c:pt>
                <c:pt idx="13">
                  <c:v>1.852439928019477E-4</c:v>
                </c:pt>
                <c:pt idx="14">
                  <c:v>4.0052067687994393E-4</c:v>
                </c:pt>
                <c:pt idx="15">
                  <c:v>0</c:v>
                </c:pt>
              </c:numCache>
            </c:numRef>
          </c:yVal>
        </c:ser>
        <c:axId val="80562432"/>
        <c:axId val="80597760"/>
      </c:scatterChart>
      <c:valAx>
        <c:axId val="80562432"/>
        <c:scaling>
          <c:orientation val="minMax"/>
          <c:max val="2011"/>
          <c:min val="1996"/>
        </c:scaling>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7441860465116281"/>
              <c:y val="0.87855787476280833"/>
            </c:manualLayout>
          </c:layout>
          <c:spPr>
            <a:noFill/>
            <a:ln w="25400">
              <a:noFill/>
            </a:ln>
          </c:spPr>
        </c:title>
        <c:numFmt formatCode="General" sourceLinked="1"/>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80597760"/>
        <c:crosses val="autoZero"/>
        <c:crossBetween val="midCat"/>
        <c:majorUnit val="1"/>
      </c:valAx>
      <c:valAx>
        <c:axId val="80597760"/>
        <c:scaling>
          <c:orientation val="minMax"/>
          <c:max val="0.1"/>
          <c:min val="0"/>
        </c:scaling>
        <c:axPos val="l"/>
        <c:majorGridlines>
          <c:spPr>
            <a:ln w="3175">
              <a:solidFill>
                <a:srgbClr val="000000"/>
              </a:solidFill>
              <a:prstDash val="solid"/>
            </a:ln>
          </c:spPr>
        </c:majorGridlines>
        <c:title>
          <c:tx>
            <c:rich>
              <a:bodyPr/>
              <a:lstStyle/>
              <a:p>
                <a:pPr>
                  <a:defRPr sz="1375" b="1" i="0" u="none" strike="noStrike" baseline="0">
                    <a:solidFill>
                      <a:srgbClr val="000000"/>
                    </a:solidFill>
                    <a:latin typeface="Arial"/>
                    <a:ea typeface="Arial"/>
                    <a:cs typeface="Arial"/>
                  </a:defRPr>
                </a:pPr>
                <a:r>
                  <a:rPr lang="en-US"/>
                  <a:t>Percent (%) of Vehicles with No Known Outcome</a:t>
                </a:r>
              </a:p>
            </c:rich>
          </c:tx>
          <c:layout>
            <c:manualLayout>
              <c:xMode val="edge"/>
              <c:yMode val="edge"/>
              <c:x val="2.4418604651162787E-2"/>
              <c:y val="0.24098671726755219"/>
            </c:manualLayout>
          </c:layout>
          <c:spPr>
            <a:noFill/>
            <a:ln w="25400">
              <a:noFill/>
            </a:ln>
          </c:spPr>
        </c:title>
        <c:numFmt formatCode="0%" sourceLinked="0"/>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80562432"/>
        <c:crosses val="autoZero"/>
        <c:crossBetween val="midCat"/>
        <c:majorUnit val="2.0000000000000011E-2"/>
      </c:valAx>
      <c:spPr>
        <a:noFill/>
        <a:ln w="12700">
          <a:solidFill>
            <a:srgbClr val="808080"/>
          </a:solidFill>
          <a:prstDash val="solid"/>
        </a:ln>
      </c:spPr>
    </c:plotArea>
    <c:legend>
      <c:legendPos val="r"/>
      <c:layout>
        <c:manualLayout>
          <c:xMode val="edge"/>
          <c:yMode val="edge"/>
          <c:x val="0.78023250573956371"/>
          <c:y val="0.27558019577577764"/>
          <c:w val="0.12441860465116278"/>
          <c:h val="9.2979127134724809E-2"/>
        </c:manualLayout>
      </c:layou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3" r="0.750000000000003" t="1" header="0.5" footer="0.5"/>
    <c:pageSetup paperSize="207"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575" b="1" i="0" u="none" strike="noStrike" baseline="0">
                <a:solidFill>
                  <a:srgbClr val="000000"/>
                </a:solidFill>
                <a:latin typeface="Arial"/>
                <a:ea typeface="Arial"/>
                <a:cs typeface="Arial"/>
              </a:defRPr>
            </a:pPr>
            <a:r>
              <a:rPr lang="en-US" sz="1575" b="1" i="0" u="none" strike="noStrike" baseline="0">
                <a:solidFill>
                  <a:srgbClr val="000000"/>
                </a:solidFill>
                <a:latin typeface="Arial"/>
                <a:cs typeface="Arial"/>
              </a:rPr>
              <a:t>No Known Outcome</a:t>
            </a:r>
            <a:r>
              <a:rPr lang="en-US" sz="1575" b="0" i="0" u="none" strike="noStrike" baseline="0">
                <a:solidFill>
                  <a:srgbClr val="000000"/>
                </a:solidFill>
                <a:latin typeface="Arial"/>
                <a:cs typeface="Arial"/>
              </a:rPr>
              <a:t> </a:t>
            </a:r>
          </a:p>
          <a:p>
            <a:pPr>
              <a:defRPr sz="1575" b="1" i="0" u="none" strike="noStrike" baseline="0">
                <a:solidFill>
                  <a:srgbClr val="000000"/>
                </a:solidFill>
                <a:latin typeface="Arial"/>
                <a:ea typeface="Arial"/>
                <a:cs typeface="Arial"/>
              </a:defRPr>
            </a:pPr>
            <a:r>
              <a:rPr lang="en-US" sz="1375" b="0" i="0" u="none" strike="noStrike" baseline="0">
                <a:solidFill>
                  <a:srgbClr val="000000"/>
                </a:solidFill>
                <a:latin typeface="Arial"/>
                <a:cs typeface="Arial"/>
              </a:rPr>
              <a:t>by Model Year and Vehicle Class</a:t>
            </a:r>
            <a:r>
              <a:rPr lang="en-US" sz="1575" b="0" i="0" u="none" strike="noStrike" baseline="0">
                <a:solidFill>
                  <a:srgbClr val="000000"/>
                </a:solidFill>
                <a:latin typeface="Arial"/>
                <a:cs typeface="Arial"/>
              </a:rPr>
              <a:t> </a:t>
            </a:r>
          </a:p>
        </c:rich>
      </c:tx>
      <c:layout>
        <c:manualLayout>
          <c:xMode val="edge"/>
          <c:yMode val="edge"/>
          <c:x val="0.34302325581395382"/>
          <c:y val="2.9465983011738549E-2"/>
        </c:manualLayout>
      </c:layout>
      <c:spPr>
        <a:noFill/>
        <a:ln w="25400">
          <a:noFill/>
        </a:ln>
      </c:spPr>
    </c:title>
    <c:plotArea>
      <c:layout>
        <c:manualLayout>
          <c:layoutTarget val="inner"/>
          <c:xMode val="edge"/>
          <c:yMode val="edge"/>
          <c:x val="0.14302325581395348"/>
          <c:y val="0.17863752200866487"/>
          <c:w val="0.77906976744186063"/>
          <c:h val="0.67955923320822564"/>
        </c:manualLayout>
      </c:layout>
      <c:scatterChart>
        <c:scatterStyle val="lineMarker"/>
        <c:ser>
          <c:idx val="0"/>
          <c:order val="0"/>
          <c:tx>
            <c:strRef>
              <c:f>'(2)(vi) No Outcome'!$B$9:$D$9</c:f>
              <c:strCache>
                <c:ptCount val="1"/>
                <c:pt idx="0">
                  <c:v>LDGV</c:v>
                </c:pt>
              </c:strCache>
            </c:strRef>
          </c:tx>
          <c:spPr>
            <a:ln w="12700">
              <a:solidFill>
                <a:srgbClr val="000000"/>
              </a:solidFill>
              <a:prstDash val="solid"/>
            </a:ln>
          </c:spPr>
          <c:marker>
            <c:symbol val="diamond"/>
            <c:size val="8"/>
            <c:spPr>
              <a:solidFill>
                <a:srgbClr val="000000"/>
              </a:solidFill>
              <a:ln>
                <a:solidFill>
                  <a:srgbClr val="000000"/>
                </a:solidFill>
                <a:prstDash val="solid"/>
              </a:ln>
            </c:spPr>
          </c:marker>
          <c:xVal>
            <c:numRef>
              <c:f>'(2)(vi) No Outcome'!$A$11:$A$26</c:f>
              <c:numCache>
                <c:formatCode>General</c:formatCode>
                <c:ptCount val="16"/>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numCache>
            </c:numRef>
          </c:xVal>
          <c:yVal>
            <c:numRef>
              <c:f>'(2)(vi) No Outcome'!$B$11:$B$26</c:f>
              <c:numCache>
                <c:formatCode>#,##0</c:formatCode>
                <c:ptCount val="16"/>
                <c:pt idx="0">
                  <c:v>3914</c:v>
                </c:pt>
                <c:pt idx="1">
                  <c:v>3758</c:v>
                </c:pt>
                <c:pt idx="2">
                  <c:v>3757</c:v>
                </c:pt>
                <c:pt idx="3">
                  <c:v>3664</c:v>
                </c:pt>
                <c:pt idx="4">
                  <c:v>3988</c:v>
                </c:pt>
                <c:pt idx="5">
                  <c:v>3931</c:v>
                </c:pt>
                <c:pt idx="6">
                  <c:v>2810</c:v>
                </c:pt>
                <c:pt idx="7">
                  <c:v>1914</c:v>
                </c:pt>
                <c:pt idx="8">
                  <c:v>1298</c:v>
                </c:pt>
                <c:pt idx="9">
                  <c:v>868</c:v>
                </c:pt>
                <c:pt idx="10">
                  <c:v>595</c:v>
                </c:pt>
                <c:pt idx="11">
                  <c:v>296</c:v>
                </c:pt>
                <c:pt idx="12">
                  <c:v>137</c:v>
                </c:pt>
                <c:pt idx="13">
                  <c:v>71</c:v>
                </c:pt>
                <c:pt idx="14">
                  <c:v>39</c:v>
                </c:pt>
                <c:pt idx="15">
                  <c:v>3</c:v>
                </c:pt>
              </c:numCache>
            </c:numRef>
          </c:yVal>
        </c:ser>
        <c:ser>
          <c:idx val="1"/>
          <c:order val="1"/>
          <c:tx>
            <c:strRef>
              <c:f>'(2)(vi) No Outcome'!$E$9:$G$9</c:f>
              <c:strCache>
                <c:ptCount val="1"/>
                <c:pt idx="0">
                  <c:v>LDGT</c:v>
                </c:pt>
              </c:strCache>
            </c:strRef>
          </c:tx>
          <c:spPr>
            <a:ln w="12700">
              <a:solidFill>
                <a:srgbClr val="969696"/>
              </a:solidFill>
              <a:prstDash val="solid"/>
            </a:ln>
          </c:spPr>
          <c:marker>
            <c:symbol val="square"/>
            <c:size val="8"/>
            <c:spPr>
              <a:noFill/>
              <a:ln>
                <a:solidFill>
                  <a:srgbClr val="969696"/>
                </a:solidFill>
                <a:prstDash val="solid"/>
              </a:ln>
            </c:spPr>
          </c:marker>
          <c:xVal>
            <c:numRef>
              <c:f>'(2)(vi) No Outcome'!$A$11:$A$26</c:f>
              <c:numCache>
                <c:formatCode>General</c:formatCode>
                <c:ptCount val="16"/>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numCache>
            </c:numRef>
          </c:xVal>
          <c:yVal>
            <c:numRef>
              <c:f>'(2)(vi) No Outcome'!$E$11:$E$26</c:f>
              <c:numCache>
                <c:formatCode>#,##0</c:formatCode>
                <c:ptCount val="16"/>
                <c:pt idx="0">
                  <c:v>986</c:v>
                </c:pt>
                <c:pt idx="1">
                  <c:v>977</c:v>
                </c:pt>
                <c:pt idx="2">
                  <c:v>1091</c:v>
                </c:pt>
                <c:pt idx="3">
                  <c:v>1002</c:v>
                </c:pt>
                <c:pt idx="4">
                  <c:v>967</c:v>
                </c:pt>
                <c:pt idx="5">
                  <c:v>1046</c:v>
                </c:pt>
                <c:pt idx="6">
                  <c:v>857</c:v>
                </c:pt>
                <c:pt idx="7">
                  <c:v>603</c:v>
                </c:pt>
                <c:pt idx="8">
                  <c:v>489</c:v>
                </c:pt>
                <c:pt idx="9">
                  <c:v>342</c:v>
                </c:pt>
                <c:pt idx="10">
                  <c:v>174</c:v>
                </c:pt>
                <c:pt idx="11">
                  <c:v>91</c:v>
                </c:pt>
                <c:pt idx="12">
                  <c:v>52</c:v>
                </c:pt>
                <c:pt idx="13">
                  <c:v>7</c:v>
                </c:pt>
                <c:pt idx="14">
                  <c:v>4</c:v>
                </c:pt>
                <c:pt idx="15">
                  <c:v>0</c:v>
                </c:pt>
              </c:numCache>
            </c:numRef>
          </c:yVal>
        </c:ser>
        <c:axId val="80635008"/>
        <c:axId val="80637312"/>
      </c:scatterChart>
      <c:valAx>
        <c:axId val="80635008"/>
        <c:scaling>
          <c:orientation val="minMax"/>
          <c:max val="2011"/>
          <c:min val="1996"/>
        </c:scaling>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7558139534883936"/>
              <c:y val="0.91528709730212887"/>
            </c:manualLayout>
          </c:layout>
          <c:spPr>
            <a:noFill/>
            <a:ln w="25400">
              <a:noFill/>
            </a:ln>
          </c:spPr>
        </c:title>
        <c:numFmt formatCode="General" sourceLinked="1"/>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80637312"/>
        <c:crosses val="autoZero"/>
        <c:crossBetween val="midCat"/>
        <c:majorUnit val="1"/>
      </c:valAx>
      <c:valAx>
        <c:axId val="80637312"/>
        <c:scaling>
          <c:orientation val="minMax"/>
        </c:scaling>
        <c:axPos val="l"/>
        <c:majorGridlines>
          <c:spPr>
            <a:ln w="3175">
              <a:solidFill>
                <a:srgbClr val="000000"/>
              </a:solidFill>
              <a:prstDash val="solid"/>
            </a:ln>
          </c:spPr>
        </c:majorGridlines>
        <c:title>
          <c:tx>
            <c:rich>
              <a:bodyPr/>
              <a:lstStyle/>
              <a:p>
                <a:pPr>
                  <a:defRPr sz="1375" b="1" i="0" u="none" strike="noStrike" baseline="0">
                    <a:solidFill>
                      <a:srgbClr val="000000"/>
                    </a:solidFill>
                    <a:latin typeface="Arial"/>
                    <a:ea typeface="Arial"/>
                    <a:cs typeface="Arial"/>
                  </a:defRPr>
                </a:pPr>
                <a:r>
                  <a:rPr lang="en-US"/>
                  <a:t># of Vehicles with No Known Outcome</a:t>
                </a:r>
              </a:p>
            </c:rich>
          </c:tx>
          <c:layout>
            <c:manualLayout>
              <c:xMode val="edge"/>
              <c:yMode val="edge"/>
              <c:x val="6.9767441860465688E-3"/>
              <c:y val="0.27256034285858161"/>
            </c:manualLayout>
          </c:layout>
          <c:spPr>
            <a:noFill/>
            <a:ln w="25400">
              <a:noFill/>
            </a:ln>
          </c:spPr>
        </c:title>
        <c:numFmt formatCode="#,##0" sourceLinked="0"/>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80635008"/>
        <c:crosses val="autoZero"/>
        <c:crossBetween val="midCat"/>
      </c:valAx>
      <c:spPr>
        <a:noFill/>
        <a:ln w="12700">
          <a:solidFill>
            <a:srgbClr val="808080"/>
          </a:solidFill>
          <a:prstDash val="solid"/>
        </a:ln>
      </c:spPr>
    </c:plotArea>
    <c:legend>
      <c:legendPos val="r"/>
      <c:layout>
        <c:manualLayout>
          <c:xMode val="edge"/>
          <c:yMode val="edge"/>
          <c:x val="0.78924797973339178"/>
          <c:y val="0.19464434194371097"/>
          <c:w val="0.10348837209302295"/>
          <c:h val="8.1031453282281063E-2"/>
        </c:manualLayout>
      </c:layou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3" r="0.750000000000003" t="1" header="0.5" footer="0.5"/>
    <c:pageSetup paperSize="207"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375" b="1" i="0" u="none" strike="noStrike" baseline="0">
                <a:solidFill>
                  <a:srgbClr val="000000"/>
                </a:solidFill>
                <a:latin typeface="Arial"/>
                <a:ea typeface="Arial"/>
                <a:cs typeface="Arial"/>
              </a:defRPr>
            </a:pPr>
            <a:r>
              <a:rPr lang="en-US" sz="1375" b="1" i="0" u="none" strike="noStrike" baseline="0">
                <a:solidFill>
                  <a:srgbClr val="000000"/>
                </a:solidFill>
                <a:latin typeface="Arial"/>
                <a:cs typeface="Arial"/>
              </a:rPr>
              <a:t>No Known Outcome</a:t>
            </a:r>
            <a:r>
              <a:rPr lang="en-US" sz="1175" b="1" i="0" u="none" strike="noStrike" baseline="0">
                <a:solidFill>
                  <a:srgbClr val="000000"/>
                </a:solidFill>
                <a:latin typeface="Arial"/>
                <a:cs typeface="Arial"/>
              </a:rPr>
              <a:t> </a:t>
            </a:r>
          </a:p>
          <a:p>
            <a:pPr>
              <a:defRPr sz="1375" b="1" i="0" u="none" strike="noStrike" baseline="0">
                <a:solidFill>
                  <a:srgbClr val="000000"/>
                </a:solidFill>
                <a:latin typeface="Arial"/>
                <a:ea typeface="Arial"/>
                <a:cs typeface="Arial"/>
              </a:defRPr>
            </a:pPr>
            <a:r>
              <a:rPr lang="en-US" sz="1175" b="1" i="0" u="none" strike="noStrike" baseline="0">
                <a:solidFill>
                  <a:srgbClr val="000000"/>
                </a:solidFill>
                <a:latin typeface="Arial"/>
                <a:cs typeface="Arial"/>
              </a:rPr>
              <a:t>By Model Year and Vehicle Class</a:t>
            </a:r>
          </a:p>
        </c:rich>
      </c:tx>
      <c:layout>
        <c:manualLayout>
          <c:xMode val="edge"/>
          <c:yMode val="edge"/>
          <c:x val="0.36799086411570203"/>
          <c:y val="4.7259022827400313E-2"/>
        </c:manualLayout>
      </c:layout>
      <c:spPr>
        <a:noFill/>
        <a:ln w="25400">
          <a:noFill/>
        </a:ln>
      </c:spPr>
    </c:title>
    <c:plotArea>
      <c:layout>
        <c:manualLayout>
          <c:layoutTarget val="inner"/>
          <c:xMode val="edge"/>
          <c:yMode val="edge"/>
          <c:x val="0.12149539640645372"/>
          <c:y val="0.22495294865842541"/>
          <c:w val="0.79439297650373364"/>
          <c:h val="0.63705162771335844"/>
        </c:manualLayout>
      </c:layout>
      <c:lineChart>
        <c:grouping val="standard"/>
        <c:ser>
          <c:idx val="0"/>
          <c:order val="0"/>
          <c:tx>
            <c:strRef>
              <c:f>'(2)(vi) No Outcome'!$Z$9:$AB$9</c:f>
              <c:strCache>
                <c:ptCount val="1"/>
                <c:pt idx="0">
                  <c:v>LDGV</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multiLvlStrRef>
              <c:f>'(2)(vi) No Outcome'!$Y$11:$Y$25</c:f>
            </c:multiLvlStrRef>
          </c:cat>
          <c:val>
            <c:numRef>
              <c:f>'(2)(vi) No Outcome'!$AB$11:$AB$25</c:f>
            </c:numRef>
          </c:val>
        </c:ser>
        <c:ser>
          <c:idx val="1"/>
          <c:order val="1"/>
          <c:tx>
            <c:strRef>
              <c:f>'(2)(vi) No Outcome'!$AC$9:$AE$9</c:f>
              <c:strCache>
                <c:ptCount val="1"/>
                <c:pt idx="0">
                  <c:v>LDGT</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val>
            <c:numRef>
              <c:f>'(2)(vi) No Outcome'!$AE$11:$AE$25</c:f>
            </c:numRef>
          </c:val>
        </c:ser>
        <c:marker val="1"/>
        <c:axId val="80822272"/>
        <c:axId val="80824576"/>
      </c:lineChart>
      <c:catAx>
        <c:axId val="80822272"/>
        <c:scaling>
          <c:orientation val="minMax"/>
        </c:scaling>
        <c:axPos val="b"/>
        <c:title>
          <c:tx>
            <c:rich>
              <a:bodyPr/>
              <a:lstStyle/>
              <a:p>
                <a:pPr>
                  <a:defRPr sz="1175" b="1" i="0" u="none" strike="noStrike" baseline="0">
                    <a:solidFill>
                      <a:srgbClr val="000000"/>
                    </a:solidFill>
                    <a:latin typeface="Arial"/>
                    <a:ea typeface="Arial"/>
                    <a:cs typeface="Arial"/>
                  </a:defRPr>
                </a:pPr>
                <a:r>
                  <a:rPr lang="en-US"/>
                  <a:t>Model Year</a:t>
                </a:r>
              </a:p>
            </c:rich>
          </c:tx>
          <c:layout>
            <c:manualLayout>
              <c:xMode val="edge"/>
              <c:yMode val="edge"/>
              <c:x val="0.46612176121322163"/>
              <c:y val="0.91304432102537314"/>
            </c:manualLayout>
          </c:layout>
          <c:spPr>
            <a:noFill/>
            <a:ln w="25400">
              <a:noFill/>
            </a:ln>
          </c:spPr>
        </c:title>
        <c:numFmt formatCode="General" sourceLinked="1"/>
        <c:tickLblPos val="nextTo"/>
        <c:spPr>
          <a:ln w="3175">
            <a:solidFill>
              <a:srgbClr val="000000"/>
            </a:solidFill>
            <a:prstDash val="solid"/>
          </a:ln>
        </c:spPr>
        <c:txPr>
          <a:bodyPr rot="0" vert="horz"/>
          <a:lstStyle/>
          <a:p>
            <a:pPr>
              <a:defRPr sz="850" b="0" i="0" u="none" strike="noStrike" baseline="0">
                <a:solidFill>
                  <a:srgbClr val="000000"/>
                </a:solidFill>
                <a:latin typeface="Times New Roman"/>
                <a:ea typeface="Times New Roman"/>
                <a:cs typeface="Times New Roman"/>
              </a:defRPr>
            </a:pPr>
            <a:endParaRPr lang="en-US"/>
          </a:p>
        </c:txPr>
        <c:crossAx val="80824576"/>
        <c:crosses val="autoZero"/>
        <c:auto val="1"/>
        <c:lblAlgn val="ctr"/>
        <c:lblOffset val="100"/>
        <c:tickLblSkip val="1"/>
        <c:tickMarkSkip val="1"/>
      </c:catAx>
      <c:valAx>
        <c:axId val="80824576"/>
        <c:scaling>
          <c:orientation val="minMax"/>
        </c:scaling>
        <c:axPos val="l"/>
        <c:majorGridlines>
          <c:spPr>
            <a:ln w="3175">
              <a:solidFill>
                <a:srgbClr val="000000"/>
              </a:solidFill>
              <a:prstDash val="solid"/>
            </a:ln>
          </c:spPr>
        </c:majorGridlines>
        <c:title>
          <c:tx>
            <c:rich>
              <a:bodyPr/>
              <a:lstStyle/>
              <a:p>
                <a:pPr>
                  <a:defRPr sz="1175" b="1" i="0" u="none" strike="noStrike" baseline="0">
                    <a:solidFill>
                      <a:srgbClr val="000000"/>
                    </a:solidFill>
                    <a:latin typeface="Arial"/>
                    <a:ea typeface="Arial"/>
                    <a:cs typeface="Arial"/>
                  </a:defRPr>
                </a:pPr>
                <a:r>
                  <a:rPr lang="en-US"/>
                  <a:t>Percent of Initial Failed Tests</a:t>
                </a:r>
              </a:p>
            </c:rich>
          </c:tx>
          <c:layout>
            <c:manualLayout>
              <c:xMode val="edge"/>
              <c:yMode val="edge"/>
              <c:x val="2.1028049378039995E-2"/>
              <c:y val="0.29867702426916981"/>
            </c:manualLayout>
          </c:layout>
          <c:spPr>
            <a:noFill/>
            <a:ln w="25400">
              <a:noFill/>
            </a:ln>
          </c:spPr>
        </c:title>
        <c:numFmt formatCode="0.0%" sourceLinked="1"/>
        <c:tickLblPos val="nextTo"/>
        <c:spPr>
          <a:ln w="3175">
            <a:solidFill>
              <a:srgbClr val="000000"/>
            </a:solidFill>
            <a:prstDash val="solid"/>
          </a:ln>
        </c:spPr>
        <c:txPr>
          <a:bodyPr rot="0" vert="horz"/>
          <a:lstStyle/>
          <a:p>
            <a:pPr>
              <a:defRPr sz="850" b="0" i="0" u="none" strike="noStrike" baseline="0">
                <a:solidFill>
                  <a:srgbClr val="000000"/>
                </a:solidFill>
                <a:latin typeface="Times New Roman"/>
                <a:ea typeface="Times New Roman"/>
                <a:cs typeface="Times New Roman"/>
              </a:defRPr>
            </a:pPr>
            <a:endParaRPr lang="en-US"/>
          </a:p>
        </c:txPr>
        <c:crossAx val="80822272"/>
        <c:crosses val="autoZero"/>
        <c:crossBetween val="between"/>
      </c:valAx>
      <c:spPr>
        <a:noFill/>
        <a:ln w="12700">
          <a:solidFill>
            <a:srgbClr val="808080"/>
          </a:solidFill>
          <a:prstDash val="solid"/>
        </a:ln>
      </c:spPr>
    </c:plotArea>
    <c:legend>
      <c:legendPos val="r"/>
      <c:layout>
        <c:manualLayout>
          <c:xMode val="edge"/>
          <c:yMode val="edge"/>
          <c:x val="0.76752380229846406"/>
          <c:y val="0.2684312496596335"/>
          <c:w val="0.10163557199386022"/>
          <c:h val="9.2627684741704533E-2"/>
        </c:manualLayout>
      </c:layout>
      <c:spPr>
        <a:solidFill>
          <a:srgbClr val="FFFFFF"/>
        </a:solidFill>
        <a:ln w="3175">
          <a:solidFill>
            <a:srgbClr val="000000"/>
          </a:solidFill>
          <a:prstDash val="solid"/>
        </a:ln>
      </c:spPr>
      <c:txPr>
        <a:bodyPr/>
        <a:lstStyle/>
        <a:p>
          <a:pPr>
            <a:defRPr sz="108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15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3" r="0.750000000000003" t="1" header="0.5" footer="0.5"/>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375" b="1" i="0" u="none" strike="noStrike" baseline="0">
                <a:solidFill>
                  <a:srgbClr val="000000"/>
                </a:solidFill>
                <a:latin typeface="Arial"/>
                <a:ea typeface="Arial"/>
                <a:cs typeface="Arial"/>
              </a:defRPr>
            </a:pPr>
            <a:r>
              <a:rPr lang="en-US" sz="1375" b="1" i="0" u="none" strike="noStrike" baseline="0">
                <a:solidFill>
                  <a:srgbClr val="000000"/>
                </a:solidFill>
                <a:latin typeface="Arial"/>
                <a:cs typeface="Arial"/>
              </a:rPr>
              <a:t>No Known Outcome </a:t>
            </a:r>
          </a:p>
          <a:p>
            <a:pPr>
              <a:defRPr sz="1375" b="1" i="0" u="none" strike="noStrike" baseline="0">
                <a:solidFill>
                  <a:srgbClr val="000000"/>
                </a:solidFill>
                <a:latin typeface="Arial"/>
                <a:ea typeface="Arial"/>
                <a:cs typeface="Arial"/>
              </a:defRPr>
            </a:pPr>
            <a:r>
              <a:rPr lang="en-US" sz="1375" b="0" i="0" u="none" strike="noStrike" baseline="0">
                <a:solidFill>
                  <a:srgbClr val="000000"/>
                </a:solidFill>
                <a:latin typeface="Arial"/>
                <a:cs typeface="Arial"/>
              </a:rPr>
              <a:t>By Model Year and Vehicle Class</a:t>
            </a:r>
          </a:p>
        </c:rich>
      </c:tx>
      <c:layout>
        <c:manualLayout>
          <c:xMode val="edge"/>
          <c:yMode val="edge"/>
          <c:x val="0.34189031505251022"/>
          <c:y val="3.0237612882202017E-2"/>
        </c:manualLayout>
      </c:layout>
      <c:spPr>
        <a:noFill/>
        <a:ln w="25400">
          <a:noFill/>
        </a:ln>
      </c:spPr>
    </c:title>
    <c:plotArea>
      <c:layout>
        <c:manualLayout>
          <c:layoutTarget val="inner"/>
          <c:xMode val="edge"/>
          <c:yMode val="edge"/>
          <c:x val="9.8016336056010081E-2"/>
          <c:y val="0.21166329017541363"/>
          <c:w val="0.8459743290548426"/>
          <c:h val="0.637149700017826"/>
        </c:manualLayout>
      </c:layout>
      <c:lineChart>
        <c:grouping val="standard"/>
        <c:ser>
          <c:idx val="0"/>
          <c:order val="0"/>
          <c:tx>
            <c:strRef>
              <c:f>'(2)(vi) No Outcome'!$Z$9:$AB$9</c:f>
              <c:strCache>
                <c:ptCount val="1"/>
                <c:pt idx="0">
                  <c:v>LDGV</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multiLvlStrRef>
              <c:f>'(2)(vi) No Outcome'!$Y$11:$Y$25</c:f>
            </c:multiLvlStrRef>
          </c:cat>
          <c:val>
            <c:numRef>
              <c:f>'(2)(vi) No Outcome'!$Z$11:$Z$25</c:f>
            </c:numRef>
          </c:val>
        </c:ser>
        <c:ser>
          <c:idx val="1"/>
          <c:order val="1"/>
          <c:tx>
            <c:strRef>
              <c:f>'(2)(vi) No Outcome'!$AC$9:$AE$9</c:f>
              <c:strCache>
                <c:ptCount val="1"/>
                <c:pt idx="0">
                  <c:v>LDGT</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val>
            <c:numRef>
              <c:f>'(2)(vi) No Outcome'!$AC$11:$AC$25</c:f>
            </c:numRef>
          </c:val>
        </c:ser>
        <c:marker val="1"/>
        <c:axId val="80861824"/>
        <c:axId val="80749696"/>
      </c:lineChart>
      <c:catAx>
        <c:axId val="80861824"/>
        <c:scaling>
          <c:orientation val="minMax"/>
        </c:scaling>
        <c:axPos val="b"/>
        <c:title>
          <c:tx>
            <c:rich>
              <a:bodyPr/>
              <a:lstStyle/>
              <a:p>
                <a:pPr>
                  <a:defRPr sz="1175" b="1" i="0" u="none" strike="noStrike" baseline="0">
                    <a:solidFill>
                      <a:srgbClr val="000000"/>
                    </a:solidFill>
                    <a:latin typeface="Arial"/>
                    <a:ea typeface="Arial"/>
                    <a:cs typeface="Arial"/>
                  </a:defRPr>
                </a:pPr>
                <a:r>
                  <a:rPr lang="en-US"/>
                  <a:t>Model Year</a:t>
                </a:r>
              </a:p>
            </c:rich>
          </c:tx>
          <c:layout>
            <c:manualLayout>
              <c:xMode val="edge"/>
              <c:yMode val="edge"/>
              <c:x val="0.4679113185530922"/>
              <c:y val="0.91360787494081064"/>
            </c:manualLayout>
          </c:layout>
          <c:spPr>
            <a:noFill/>
            <a:ln w="25400">
              <a:noFill/>
            </a:ln>
          </c:spPr>
        </c:title>
        <c:numFmt formatCode="General" sourceLinked="1"/>
        <c:tickLblPos val="nextTo"/>
        <c:spPr>
          <a:ln w="3175">
            <a:solidFill>
              <a:srgbClr val="000000"/>
            </a:solidFill>
            <a:prstDash val="solid"/>
          </a:ln>
        </c:spPr>
        <c:txPr>
          <a:bodyPr rot="0" vert="horz"/>
          <a:lstStyle/>
          <a:p>
            <a:pPr>
              <a:defRPr sz="925" b="0" i="0" u="none" strike="noStrike" baseline="0">
                <a:solidFill>
                  <a:srgbClr val="000000"/>
                </a:solidFill>
                <a:latin typeface="Arial"/>
                <a:ea typeface="Arial"/>
                <a:cs typeface="Arial"/>
              </a:defRPr>
            </a:pPr>
            <a:endParaRPr lang="en-US"/>
          </a:p>
        </c:txPr>
        <c:crossAx val="80749696"/>
        <c:crosses val="autoZero"/>
        <c:auto val="1"/>
        <c:lblAlgn val="ctr"/>
        <c:lblOffset val="100"/>
        <c:tickLblSkip val="1"/>
        <c:tickMarkSkip val="1"/>
      </c:catAx>
      <c:valAx>
        <c:axId val="80749696"/>
        <c:scaling>
          <c:orientation val="minMax"/>
        </c:scaling>
        <c:axPos val="l"/>
        <c:majorGridlines>
          <c:spPr>
            <a:ln w="3175">
              <a:solidFill>
                <a:srgbClr val="000000"/>
              </a:solidFill>
              <a:prstDash val="solid"/>
            </a:ln>
          </c:spPr>
        </c:majorGridlines>
        <c:title>
          <c:tx>
            <c:rich>
              <a:bodyPr/>
              <a:lstStyle/>
              <a:p>
                <a:pPr>
                  <a:defRPr sz="1175" b="1" i="0" u="none" strike="noStrike" baseline="0">
                    <a:solidFill>
                      <a:srgbClr val="000000"/>
                    </a:solidFill>
                    <a:latin typeface="Arial"/>
                    <a:ea typeface="Arial"/>
                    <a:cs typeface="Arial"/>
                  </a:defRPr>
                </a:pPr>
                <a:r>
                  <a:rPr lang="en-US"/>
                  <a:t>Number of Initial Fails</a:t>
                </a:r>
              </a:p>
            </c:rich>
          </c:tx>
          <c:layout>
            <c:manualLayout>
              <c:xMode val="edge"/>
              <c:yMode val="edge"/>
              <c:x val="1.4002333722287061E-2"/>
              <c:y val="0.3455727186537344"/>
            </c:manualLayout>
          </c:layout>
          <c:spPr>
            <a:noFill/>
            <a:ln w="25400">
              <a:noFill/>
            </a:ln>
          </c:spPr>
        </c:title>
        <c:numFmt formatCode="#,##0" sourceLinked="1"/>
        <c:tickLblPos val="nextTo"/>
        <c:spPr>
          <a:ln w="3175">
            <a:solidFill>
              <a:srgbClr val="000000"/>
            </a:solidFill>
            <a:prstDash val="solid"/>
          </a:ln>
        </c:spPr>
        <c:txPr>
          <a:bodyPr rot="0" vert="horz"/>
          <a:lstStyle/>
          <a:p>
            <a:pPr>
              <a:defRPr sz="925" b="0" i="0" u="none" strike="noStrike" baseline="0">
                <a:solidFill>
                  <a:srgbClr val="000000"/>
                </a:solidFill>
                <a:latin typeface="Arial"/>
                <a:ea typeface="Arial"/>
                <a:cs typeface="Arial"/>
              </a:defRPr>
            </a:pPr>
            <a:endParaRPr lang="en-US"/>
          </a:p>
        </c:txPr>
        <c:crossAx val="80861824"/>
        <c:crosses val="autoZero"/>
        <c:crossBetween val="between"/>
        <c:majorUnit val="1000"/>
      </c:valAx>
      <c:spPr>
        <a:noFill/>
        <a:ln w="12700">
          <a:solidFill>
            <a:srgbClr val="808080"/>
          </a:solidFill>
          <a:prstDash val="solid"/>
        </a:ln>
      </c:spPr>
    </c:plotArea>
    <c:legend>
      <c:legendPos val="r"/>
      <c:layout>
        <c:manualLayout>
          <c:xMode val="edge"/>
          <c:yMode val="edge"/>
          <c:x val="0.8261376896149355"/>
          <c:y val="0.25485988000712911"/>
          <c:w val="8.6347724620770089E-2"/>
          <c:h val="9.28726681381912E-2"/>
        </c:manualLayout>
      </c:layout>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3" r="0.750000000000003" t="1" header="0.5" footer="0.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575" b="1" i="0" u="none" strike="noStrike" baseline="0">
                <a:solidFill>
                  <a:srgbClr val="000000"/>
                </a:solidFill>
                <a:latin typeface="Arial"/>
                <a:ea typeface="Arial"/>
                <a:cs typeface="Arial"/>
              </a:defRPr>
            </a:pPr>
            <a:r>
              <a:rPr lang="en-US" sz="1575" b="1" i="0" u="none" strike="noStrike" baseline="0">
                <a:solidFill>
                  <a:srgbClr val="000000"/>
                </a:solidFill>
                <a:latin typeface="Arial"/>
                <a:cs typeface="Arial"/>
              </a:rPr>
              <a:t>OBD Test Pass Rate</a:t>
            </a:r>
          </a:p>
          <a:p>
            <a:pPr>
              <a:defRPr sz="1575" b="1" i="0" u="none" strike="noStrike" baseline="0">
                <a:solidFill>
                  <a:srgbClr val="000000"/>
                </a:solidFill>
                <a:latin typeface="Arial"/>
                <a:ea typeface="Arial"/>
                <a:cs typeface="Arial"/>
              </a:defRPr>
            </a:pPr>
            <a:r>
              <a:rPr lang="en-US" sz="1375" b="0" i="0" u="none" strike="noStrike" baseline="0">
                <a:solidFill>
                  <a:srgbClr val="000000"/>
                </a:solidFill>
                <a:latin typeface="Arial"/>
                <a:cs typeface="Arial"/>
              </a:rPr>
              <a:t>by Model Year and Vehicle Class</a:t>
            </a:r>
            <a:r>
              <a:rPr lang="en-US" sz="1575" b="0" i="0" u="none" strike="noStrike" baseline="0">
                <a:solidFill>
                  <a:srgbClr val="000000"/>
                </a:solidFill>
                <a:latin typeface="Arial"/>
                <a:cs typeface="Arial"/>
              </a:rPr>
              <a:t> </a:t>
            </a:r>
          </a:p>
        </c:rich>
      </c:tx>
      <c:layout>
        <c:manualLayout>
          <c:xMode val="edge"/>
          <c:yMode val="edge"/>
          <c:x val="0.35572687224669791"/>
          <c:y val="4.3478329242038503E-2"/>
        </c:manualLayout>
      </c:layout>
      <c:spPr>
        <a:noFill/>
        <a:ln w="25400">
          <a:noFill/>
        </a:ln>
      </c:spPr>
    </c:title>
    <c:plotArea>
      <c:layout>
        <c:manualLayout>
          <c:layoutTarget val="inner"/>
          <c:xMode val="edge"/>
          <c:yMode val="edge"/>
          <c:x val="0.14977973568281941"/>
          <c:y val="0.18518547640127581"/>
          <c:w val="0.7665198237885491"/>
          <c:h val="0.66666771504459577"/>
        </c:manualLayout>
      </c:layout>
      <c:scatterChart>
        <c:scatterStyle val="lineMarker"/>
        <c:ser>
          <c:idx val="0"/>
          <c:order val="0"/>
          <c:tx>
            <c:strRef>
              <c:f>'(2)(xi) Pass OBD'!$B$6:$D$6</c:f>
              <c:strCache>
                <c:ptCount val="1"/>
                <c:pt idx="0">
                  <c:v>LDGV</c:v>
                </c:pt>
              </c:strCache>
            </c:strRef>
          </c:tx>
          <c:spPr>
            <a:ln w="12700">
              <a:solidFill>
                <a:srgbClr val="000000"/>
              </a:solidFill>
              <a:prstDash val="solid"/>
            </a:ln>
          </c:spPr>
          <c:marker>
            <c:symbol val="diamond"/>
            <c:size val="8"/>
            <c:spPr>
              <a:solidFill>
                <a:srgbClr val="000000"/>
              </a:solidFill>
              <a:ln>
                <a:solidFill>
                  <a:srgbClr val="000000"/>
                </a:solidFill>
                <a:prstDash val="solid"/>
              </a:ln>
            </c:spPr>
          </c:marker>
          <c:xVal>
            <c:numRef>
              <c:f>'(2)(xi) Pass OBD'!$A$8:$A$22</c:f>
              <c:numCache>
                <c:formatCode>General</c:formatCode>
                <c:ptCount val="15"/>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numCache>
            </c:numRef>
          </c:xVal>
          <c:yVal>
            <c:numRef>
              <c:f>'(2)(xi) Pass OBD'!$D$8:$D$22</c:f>
              <c:numCache>
                <c:formatCode>0.0%</c:formatCode>
                <c:ptCount val="15"/>
                <c:pt idx="0">
                  <c:v>0.84565504015342208</c:v>
                </c:pt>
                <c:pt idx="1">
                  <c:v>0.85290673003479589</c:v>
                </c:pt>
                <c:pt idx="2">
                  <c:v>0.86500555774183086</c:v>
                </c:pt>
                <c:pt idx="3">
                  <c:v>0.87862238706091844</c:v>
                </c:pt>
                <c:pt idx="4">
                  <c:v>0.8859276546091015</c:v>
                </c:pt>
                <c:pt idx="5">
                  <c:v>0.87698368762917034</c:v>
                </c:pt>
                <c:pt idx="6">
                  <c:v>0.90718107746564514</c:v>
                </c:pt>
                <c:pt idx="7">
                  <c:v>0.93077638403835428</c:v>
                </c:pt>
                <c:pt idx="8">
                  <c:v>0.95029805058804573</c:v>
                </c:pt>
                <c:pt idx="9">
                  <c:v>0.96161564990355197</c:v>
                </c:pt>
                <c:pt idx="10">
                  <c:v>0.96749326569372662</c:v>
                </c:pt>
                <c:pt idx="11">
                  <c:v>0.97689829620536239</c:v>
                </c:pt>
                <c:pt idx="12">
                  <c:v>0.98450381478327287</c:v>
                </c:pt>
                <c:pt idx="13">
                  <c:v>0.9874501969800118</c:v>
                </c:pt>
                <c:pt idx="14">
                  <c:v>0.98389055579368478</c:v>
                </c:pt>
              </c:numCache>
            </c:numRef>
          </c:yVal>
        </c:ser>
        <c:ser>
          <c:idx val="1"/>
          <c:order val="1"/>
          <c:tx>
            <c:strRef>
              <c:f>'(2)(xi) Pass OBD'!$E$6:$G$6</c:f>
              <c:strCache>
                <c:ptCount val="1"/>
                <c:pt idx="0">
                  <c:v>LDGT</c:v>
                </c:pt>
              </c:strCache>
            </c:strRef>
          </c:tx>
          <c:spPr>
            <a:ln w="12700">
              <a:solidFill>
                <a:srgbClr val="969696"/>
              </a:solidFill>
              <a:prstDash val="solid"/>
            </a:ln>
          </c:spPr>
          <c:marker>
            <c:symbol val="square"/>
            <c:size val="8"/>
            <c:spPr>
              <a:noFill/>
              <a:ln>
                <a:solidFill>
                  <a:srgbClr val="969696"/>
                </a:solidFill>
                <a:prstDash val="solid"/>
              </a:ln>
            </c:spPr>
          </c:marker>
          <c:xVal>
            <c:numRef>
              <c:f>'(2)(xi) Pass OBD'!$A$8:$A$23</c:f>
              <c:numCache>
                <c:formatCode>General</c:formatCode>
                <c:ptCount val="16"/>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numCache>
            </c:numRef>
          </c:xVal>
          <c:yVal>
            <c:numRef>
              <c:f>'(2)(xi) Pass OBD'!$G$8:$G$23</c:f>
              <c:numCache>
                <c:formatCode>0.0%</c:formatCode>
                <c:ptCount val="16"/>
                <c:pt idx="0">
                  <c:v>0.82948983196245651</c:v>
                </c:pt>
                <c:pt idx="1">
                  <c:v>0.8441367118444314</c:v>
                </c:pt>
                <c:pt idx="2">
                  <c:v>0.8578873943828802</c:v>
                </c:pt>
                <c:pt idx="3">
                  <c:v>0.88014019200208982</c:v>
                </c:pt>
                <c:pt idx="4">
                  <c:v>0.89007046998197281</c:v>
                </c:pt>
                <c:pt idx="5">
                  <c:v>0.8638964321702447</c:v>
                </c:pt>
                <c:pt idx="6">
                  <c:v>0.89760002332905631</c:v>
                </c:pt>
                <c:pt idx="7">
                  <c:v>0.92029025723561897</c:v>
                </c:pt>
                <c:pt idx="8">
                  <c:v>0.94282528317389513</c:v>
                </c:pt>
                <c:pt idx="9">
                  <c:v>0.95337281670347318</c:v>
                </c:pt>
                <c:pt idx="10">
                  <c:v>0.96639465034568739</c:v>
                </c:pt>
                <c:pt idx="11">
                  <c:v>0.97459844244341687</c:v>
                </c:pt>
                <c:pt idx="12">
                  <c:v>0.98630829240560303</c:v>
                </c:pt>
                <c:pt idx="13">
                  <c:v>0.98754611339316078</c:v>
                </c:pt>
                <c:pt idx="14">
                  <c:v>0.98593223697245891</c:v>
                </c:pt>
                <c:pt idx="15">
                  <c:v>0.91304347826086951</c:v>
                </c:pt>
              </c:numCache>
            </c:numRef>
          </c:yVal>
        </c:ser>
        <c:ser>
          <c:idx val="2"/>
          <c:order val="2"/>
          <c:tx>
            <c:strRef>
              <c:f>'(2)(xi) Pass OBD'!$H$6:$J$6</c:f>
              <c:strCache>
                <c:ptCount val="1"/>
                <c:pt idx="0">
                  <c:v>MDGV</c:v>
                </c:pt>
              </c:strCache>
            </c:strRef>
          </c:tx>
          <c:spPr>
            <a:ln w="12700">
              <a:solidFill>
                <a:srgbClr val="000000"/>
              </a:solidFill>
              <a:prstDash val="solid"/>
            </a:ln>
          </c:spPr>
          <c:marker>
            <c:symbol val="triangle"/>
            <c:size val="8"/>
            <c:spPr>
              <a:solidFill>
                <a:srgbClr val="000000"/>
              </a:solidFill>
              <a:ln>
                <a:solidFill>
                  <a:srgbClr val="000000"/>
                </a:solidFill>
                <a:prstDash val="solid"/>
              </a:ln>
            </c:spPr>
          </c:marker>
          <c:xVal>
            <c:numRef>
              <c:f>'(2)(xi) Pass OBD'!$A$20:$A$23</c:f>
              <c:numCache>
                <c:formatCode>General</c:formatCode>
                <c:ptCount val="4"/>
                <c:pt idx="0">
                  <c:v>2008</c:v>
                </c:pt>
                <c:pt idx="1">
                  <c:v>2009</c:v>
                </c:pt>
                <c:pt idx="2">
                  <c:v>2010</c:v>
                </c:pt>
                <c:pt idx="3">
                  <c:v>2011</c:v>
                </c:pt>
              </c:numCache>
            </c:numRef>
          </c:xVal>
          <c:yVal>
            <c:numRef>
              <c:f>'(2)(xi) Pass OBD'!$J$20:$J$23</c:f>
              <c:numCache>
                <c:formatCode>0.0%</c:formatCode>
                <c:ptCount val="4"/>
                <c:pt idx="0">
                  <c:v>0.97148843140827112</c:v>
                </c:pt>
                <c:pt idx="1">
                  <c:v>0.97043330501274427</c:v>
                </c:pt>
                <c:pt idx="2">
                  <c:v>0.95218579234972678</c:v>
                </c:pt>
                <c:pt idx="3">
                  <c:v>0.8666666666666667</c:v>
                </c:pt>
              </c:numCache>
            </c:numRef>
          </c:yVal>
        </c:ser>
        <c:axId val="81140736"/>
        <c:axId val="81151488"/>
      </c:scatterChart>
      <c:valAx>
        <c:axId val="81140736"/>
        <c:scaling>
          <c:orientation val="minMax"/>
          <c:max val="2011"/>
          <c:min val="1996"/>
        </c:scaling>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757709251101323"/>
              <c:y val="0.91465522257325782"/>
            </c:manualLayout>
          </c:layout>
          <c:spPr>
            <a:noFill/>
            <a:ln w="25400">
              <a:noFill/>
            </a:ln>
          </c:spPr>
        </c:title>
        <c:numFmt formatCode="General" sourceLinked="1"/>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81151488"/>
        <c:crosses val="autoZero"/>
        <c:crossBetween val="midCat"/>
        <c:majorUnit val="1"/>
      </c:valAx>
      <c:valAx>
        <c:axId val="81151488"/>
        <c:scaling>
          <c:orientation val="minMax"/>
          <c:max val="1"/>
          <c:min val="0.5"/>
        </c:scaling>
        <c:axPos val="l"/>
        <c:majorGridlines>
          <c:spPr>
            <a:ln w="3175">
              <a:solidFill>
                <a:srgbClr val="000000"/>
              </a:solidFill>
              <a:prstDash val="solid"/>
            </a:ln>
          </c:spPr>
        </c:majorGridlines>
        <c:title>
          <c:tx>
            <c:rich>
              <a:bodyPr/>
              <a:lstStyle/>
              <a:p>
                <a:pPr>
                  <a:defRPr sz="1375" b="1" i="0" u="none" strike="noStrike" baseline="0">
                    <a:solidFill>
                      <a:srgbClr val="000000"/>
                    </a:solidFill>
                    <a:latin typeface="Arial"/>
                    <a:ea typeface="Arial"/>
                    <a:cs typeface="Arial"/>
                  </a:defRPr>
                </a:pPr>
                <a:r>
                  <a:rPr lang="en-US"/>
                  <a:t>OBD Pass Rate (%)</a:t>
                </a:r>
              </a:p>
            </c:rich>
          </c:tx>
          <c:layout>
            <c:manualLayout>
              <c:xMode val="edge"/>
              <c:yMode val="edge"/>
              <c:x val="2.7533039647577254E-2"/>
              <c:y val="0.35748848487898577"/>
            </c:manualLayout>
          </c:layout>
          <c:spPr>
            <a:noFill/>
            <a:ln w="25400">
              <a:noFill/>
            </a:ln>
          </c:spPr>
        </c:title>
        <c:numFmt formatCode="0%" sourceLinked="0"/>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81140736"/>
        <c:crosses val="autoZero"/>
        <c:crossBetween val="midCat"/>
        <c:majorUnit val="0.1"/>
      </c:valAx>
      <c:spPr>
        <a:noFill/>
        <a:ln w="12700">
          <a:solidFill>
            <a:srgbClr val="808080"/>
          </a:solidFill>
          <a:prstDash val="solid"/>
        </a:ln>
      </c:spPr>
    </c:plotArea>
    <c:legend>
      <c:legendPos val="r"/>
      <c:layout>
        <c:manualLayout>
          <c:xMode val="edge"/>
          <c:yMode val="edge"/>
          <c:x val="0.16409691629955869"/>
          <c:y val="0.19967825281528789"/>
          <c:w val="0.11013215859030837"/>
          <c:h val="0.11111128584076498"/>
        </c:manualLayout>
      </c:layou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3" r="0.750000000000003" t="1" header="0.5" footer="0.5"/>
    <c:pageSetup paperSize="207"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675" b="1" i="0" u="none" strike="noStrike" baseline="0">
                <a:solidFill>
                  <a:srgbClr val="000000"/>
                </a:solidFill>
                <a:latin typeface="Arial"/>
                <a:ea typeface="Arial"/>
                <a:cs typeface="Arial"/>
              </a:defRPr>
            </a:pPr>
            <a:r>
              <a:rPr lang="en-US" sz="1675" b="1" i="0" u="none" strike="noStrike" baseline="0">
                <a:solidFill>
                  <a:srgbClr val="000000"/>
                </a:solidFill>
                <a:latin typeface="Arial"/>
                <a:cs typeface="Arial"/>
              </a:rPr>
              <a:t>Number of Passing OBD Tests</a:t>
            </a:r>
          </a:p>
          <a:p>
            <a:pPr>
              <a:defRPr sz="1675" b="1" i="0" u="none" strike="noStrike" baseline="0">
                <a:solidFill>
                  <a:srgbClr val="000000"/>
                </a:solidFill>
                <a:latin typeface="Arial"/>
                <a:ea typeface="Arial"/>
                <a:cs typeface="Arial"/>
              </a:defRPr>
            </a:pPr>
            <a:r>
              <a:rPr lang="en-US" sz="1675" b="0" i="0" u="none" strike="noStrike" baseline="0">
                <a:solidFill>
                  <a:srgbClr val="000000"/>
                </a:solidFill>
                <a:latin typeface="Arial"/>
                <a:cs typeface="Arial"/>
              </a:rPr>
              <a:t>by Model Year and Vehicle Class </a:t>
            </a:r>
          </a:p>
        </c:rich>
      </c:tx>
      <c:layout>
        <c:manualLayout>
          <c:xMode val="edge"/>
          <c:yMode val="edge"/>
          <c:x val="0.32229615313723736"/>
          <c:y val="2.7331211166106255E-2"/>
        </c:manualLayout>
      </c:layout>
      <c:spPr>
        <a:noFill/>
        <a:ln w="25400">
          <a:noFill/>
        </a:ln>
      </c:spPr>
    </c:title>
    <c:plotArea>
      <c:layout>
        <c:manualLayout>
          <c:layoutTarget val="inner"/>
          <c:xMode val="edge"/>
          <c:yMode val="edge"/>
          <c:x val="0.14790302917941744"/>
          <c:y val="0.15273323886941764"/>
          <c:w val="0.77925028806469065"/>
          <c:h val="0.686495715760428"/>
        </c:manualLayout>
      </c:layout>
      <c:lineChart>
        <c:grouping val="standard"/>
        <c:ser>
          <c:idx val="0"/>
          <c:order val="0"/>
          <c:tx>
            <c:strRef>
              <c:f>'(2)(xi) Pass OBD'!$B$6:$D$6</c:f>
              <c:strCache>
                <c:ptCount val="1"/>
                <c:pt idx="0">
                  <c:v>LDGV</c:v>
                </c:pt>
              </c:strCache>
            </c:strRef>
          </c:tx>
          <c:spPr>
            <a:ln w="12700">
              <a:solidFill>
                <a:srgbClr val="000000"/>
              </a:solidFill>
              <a:prstDash val="solid"/>
            </a:ln>
          </c:spPr>
          <c:marker>
            <c:symbol val="diamond"/>
            <c:size val="8"/>
            <c:spPr>
              <a:solidFill>
                <a:srgbClr val="000000"/>
              </a:solidFill>
              <a:ln>
                <a:solidFill>
                  <a:srgbClr val="000000"/>
                </a:solidFill>
                <a:prstDash val="solid"/>
              </a:ln>
            </c:spPr>
          </c:marker>
          <c:cat>
            <c:numRef>
              <c:f>'(2)(xi) Pass OBD'!$A$8:$A$23</c:f>
              <c:numCache>
                <c:formatCode>General</c:formatCode>
                <c:ptCount val="16"/>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numCache>
            </c:numRef>
          </c:cat>
          <c:val>
            <c:numRef>
              <c:f>'(2)(xi) Pass OBD'!$B$8:$B$23</c:f>
              <c:numCache>
                <c:formatCode>#,##0</c:formatCode>
                <c:ptCount val="16"/>
                <c:pt idx="0">
                  <c:v>70553</c:v>
                </c:pt>
                <c:pt idx="1">
                  <c:v>100498</c:v>
                </c:pt>
                <c:pt idx="2">
                  <c:v>125290</c:v>
                </c:pt>
                <c:pt idx="3">
                  <c:v>154931</c:v>
                </c:pt>
                <c:pt idx="4">
                  <c:v>189810</c:v>
                </c:pt>
                <c:pt idx="5">
                  <c:v>190102</c:v>
                </c:pt>
                <c:pt idx="6">
                  <c:v>208873</c:v>
                </c:pt>
                <c:pt idx="7">
                  <c:v>225206</c:v>
                </c:pt>
                <c:pt idx="8">
                  <c:v>235940</c:v>
                </c:pt>
                <c:pt idx="9">
                  <c:v>246765</c:v>
                </c:pt>
                <c:pt idx="10">
                  <c:v>233817</c:v>
                </c:pt>
                <c:pt idx="11">
                  <c:v>249873</c:v>
                </c:pt>
                <c:pt idx="12">
                  <c:v>224268</c:v>
                </c:pt>
                <c:pt idx="13">
                  <c:v>176957</c:v>
                </c:pt>
                <c:pt idx="14">
                  <c:v>55090</c:v>
                </c:pt>
                <c:pt idx="15">
                  <c:v>360</c:v>
                </c:pt>
              </c:numCache>
            </c:numRef>
          </c:val>
        </c:ser>
        <c:ser>
          <c:idx val="1"/>
          <c:order val="1"/>
          <c:tx>
            <c:strRef>
              <c:f>'(2)(xi) Pass OBD'!$E$6:$G$6</c:f>
              <c:strCache>
                <c:ptCount val="1"/>
                <c:pt idx="0">
                  <c:v>LDGT</c:v>
                </c:pt>
              </c:strCache>
            </c:strRef>
          </c:tx>
          <c:spPr>
            <a:ln w="12700">
              <a:solidFill>
                <a:srgbClr val="969696"/>
              </a:solidFill>
              <a:prstDash val="solid"/>
            </a:ln>
          </c:spPr>
          <c:marker>
            <c:symbol val="square"/>
            <c:size val="8"/>
            <c:spPr>
              <a:noFill/>
              <a:ln>
                <a:solidFill>
                  <a:srgbClr val="969696"/>
                </a:solidFill>
                <a:prstDash val="solid"/>
              </a:ln>
            </c:spPr>
          </c:marker>
          <c:cat>
            <c:numRef>
              <c:f>'(2)(xi) Pass OBD'!$A$8:$A$23</c:f>
              <c:numCache>
                <c:formatCode>General</c:formatCode>
                <c:ptCount val="16"/>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numCache>
            </c:numRef>
          </c:cat>
          <c:val>
            <c:numRef>
              <c:f>'(2)(xi) Pass OBD'!$E$8:$E$23</c:f>
              <c:numCache>
                <c:formatCode>#,##0</c:formatCode>
                <c:ptCount val="16"/>
                <c:pt idx="0">
                  <c:v>16438</c:v>
                </c:pt>
                <c:pt idx="1">
                  <c:v>25785</c:v>
                </c:pt>
                <c:pt idx="2">
                  <c:v>32592</c:v>
                </c:pt>
                <c:pt idx="3">
                  <c:v>40431</c:v>
                </c:pt>
                <c:pt idx="4">
                  <c:v>48880</c:v>
                </c:pt>
                <c:pt idx="5">
                  <c:v>50582</c:v>
                </c:pt>
                <c:pt idx="6">
                  <c:v>61561</c:v>
                </c:pt>
                <c:pt idx="7">
                  <c:v>66329</c:v>
                </c:pt>
                <c:pt idx="8">
                  <c:v>80324</c:v>
                </c:pt>
                <c:pt idx="9">
                  <c:v>75980</c:v>
                </c:pt>
                <c:pt idx="10">
                  <c:v>68212</c:v>
                </c:pt>
                <c:pt idx="11">
                  <c:v>64074</c:v>
                </c:pt>
                <c:pt idx="12">
                  <c:v>62456</c:v>
                </c:pt>
                <c:pt idx="13">
                  <c:v>37745</c:v>
                </c:pt>
                <c:pt idx="14">
                  <c:v>9952</c:v>
                </c:pt>
                <c:pt idx="15">
                  <c:v>63</c:v>
                </c:pt>
              </c:numCache>
            </c:numRef>
          </c:val>
        </c:ser>
        <c:ser>
          <c:idx val="2"/>
          <c:order val="2"/>
          <c:tx>
            <c:strRef>
              <c:f>'(2)(xi) Pass OBD'!$H$6:$J$6</c:f>
              <c:strCache>
                <c:ptCount val="1"/>
                <c:pt idx="0">
                  <c:v>MDGV</c:v>
                </c:pt>
              </c:strCache>
            </c:strRef>
          </c:tx>
          <c:spPr>
            <a:ln w="12700">
              <a:solidFill>
                <a:srgbClr val="000000"/>
              </a:solidFill>
              <a:prstDash val="solid"/>
            </a:ln>
          </c:spPr>
          <c:marker>
            <c:symbol val="triangle"/>
            <c:size val="8"/>
            <c:spPr>
              <a:solidFill>
                <a:srgbClr val="000000"/>
              </a:solidFill>
              <a:ln>
                <a:solidFill>
                  <a:srgbClr val="000000"/>
                </a:solidFill>
                <a:prstDash val="solid"/>
              </a:ln>
            </c:spPr>
          </c:marker>
          <c:cat>
            <c:numRef>
              <c:f>'(2)(xi) Pass OBD'!$A$8:$A$23</c:f>
              <c:numCache>
                <c:formatCode>General</c:formatCode>
                <c:ptCount val="16"/>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numCache>
            </c:numRef>
          </c:cat>
          <c:val>
            <c:numRef>
              <c:f>'(2)(xi) Pass OBD'!$H$8:$H$23</c:f>
              <c:numCache>
                <c:formatCode>#,##0</c:formatCode>
                <c:ptCount val="16"/>
                <c:pt idx="12">
                  <c:v>10665</c:v>
                </c:pt>
                <c:pt idx="13">
                  <c:v>5711</c:v>
                </c:pt>
                <c:pt idx="14">
                  <c:v>697</c:v>
                </c:pt>
                <c:pt idx="15">
                  <c:v>26</c:v>
                </c:pt>
              </c:numCache>
            </c:numRef>
          </c:val>
        </c:ser>
        <c:marker val="1"/>
        <c:axId val="81084416"/>
        <c:axId val="81085568"/>
      </c:lineChart>
      <c:catAx>
        <c:axId val="81084416"/>
        <c:scaling>
          <c:orientation val="minMax"/>
        </c:scaling>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8013296785855764"/>
              <c:y val="0.90192996848149964"/>
            </c:manualLayout>
          </c:layout>
          <c:spPr>
            <a:noFill/>
            <a:ln w="25400">
              <a:noFill/>
            </a:ln>
          </c:spPr>
        </c:title>
        <c:numFmt formatCode="General" sourceLinked="1"/>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81085568"/>
        <c:crosses val="autoZero"/>
        <c:auto val="1"/>
        <c:lblAlgn val="ctr"/>
        <c:lblOffset val="100"/>
        <c:tickLblSkip val="1"/>
        <c:tickMarkSkip val="1"/>
      </c:catAx>
      <c:valAx>
        <c:axId val="81085568"/>
        <c:scaling>
          <c:orientation val="minMax"/>
          <c:max val="250000"/>
          <c:min val="0"/>
        </c:scaling>
        <c:axPos val="l"/>
        <c:majorGridlines>
          <c:spPr>
            <a:ln w="3175">
              <a:solidFill>
                <a:srgbClr val="000000"/>
              </a:solidFill>
              <a:prstDash val="solid"/>
            </a:ln>
          </c:spPr>
        </c:majorGridlines>
        <c:numFmt formatCode="#,##0" sourceLinked="0"/>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81084416"/>
        <c:crosses val="autoZero"/>
        <c:crossBetween val="midCat"/>
        <c:majorUnit val="50000"/>
      </c:valAx>
      <c:spPr>
        <a:noFill/>
        <a:ln w="12700">
          <a:solidFill>
            <a:srgbClr val="808080"/>
          </a:solidFill>
          <a:prstDash val="solid"/>
        </a:ln>
      </c:spPr>
    </c:plotArea>
    <c:legend>
      <c:legendPos val="r"/>
      <c:layout>
        <c:manualLayout>
          <c:xMode val="edge"/>
          <c:yMode val="edge"/>
          <c:x val="0.81677792233409885"/>
          <c:y val="0.16720270360441339"/>
          <c:w val="9.2715331724410752E-2"/>
          <c:h val="0.10289397144887047"/>
        </c:manualLayout>
      </c:layout>
      <c:spPr>
        <a:solidFill>
          <a:srgbClr val="FFFFFF"/>
        </a:solidFill>
        <a:ln w="3175">
          <a:solidFill>
            <a:srgbClr val="000000"/>
          </a:solidFill>
          <a:prstDash val="solid"/>
        </a:ln>
      </c:spPr>
      <c:txPr>
        <a:bodyPr/>
        <a:lstStyle/>
        <a:p>
          <a:pPr>
            <a:defRPr sz="101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3" r="0.750000000000003" t="1" header="0.5" footer="0.5"/>
    <c:pageSetup paperSize="207" orientation="landscape"/>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475" b="1" i="0" u="none" strike="noStrike" baseline="0">
                <a:solidFill>
                  <a:srgbClr val="000000"/>
                </a:solidFill>
                <a:latin typeface="Arial"/>
                <a:ea typeface="Arial"/>
                <a:cs typeface="Arial"/>
              </a:defRPr>
            </a:pPr>
            <a:r>
              <a:rPr lang="en-US" sz="1475" b="1" i="0" u="none" strike="noStrike" baseline="0">
                <a:solidFill>
                  <a:srgbClr val="000000"/>
                </a:solidFill>
                <a:latin typeface="Arial"/>
                <a:cs typeface="Arial"/>
              </a:rPr>
              <a:t>OBD Test Fail Rate</a:t>
            </a:r>
          </a:p>
          <a:p>
            <a:pPr>
              <a:defRPr sz="1475" b="1" i="0" u="none" strike="noStrike" baseline="0">
                <a:solidFill>
                  <a:srgbClr val="000000"/>
                </a:solidFill>
                <a:latin typeface="Arial"/>
                <a:ea typeface="Arial"/>
                <a:cs typeface="Arial"/>
              </a:defRPr>
            </a:pPr>
            <a:r>
              <a:rPr lang="en-US" sz="1200" b="0" i="0" u="none" strike="noStrike" baseline="0">
                <a:solidFill>
                  <a:srgbClr val="000000"/>
                </a:solidFill>
                <a:latin typeface="Arial"/>
                <a:cs typeface="Arial"/>
              </a:rPr>
              <a:t>by Model Year and Vehicle Class</a:t>
            </a:r>
            <a:r>
              <a:rPr lang="en-US" sz="1475" b="0" i="0" u="none" strike="noStrike" baseline="0">
                <a:solidFill>
                  <a:srgbClr val="000000"/>
                </a:solidFill>
                <a:latin typeface="Arial"/>
                <a:cs typeface="Arial"/>
              </a:rPr>
              <a:t> </a:t>
            </a:r>
          </a:p>
        </c:rich>
      </c:tx>
      <c:layout>
        <c:manualLayout>
          <c:xMode val="edge"/>
          <c:yMode val="edge"/>
          <c:x val="0.35856079404466823"/>
          <c:y val="1.5100671140939685E-2"/>
        </c:manualLayout>
      </c:layout>
      <c:spPr>
        <a:noFill/>
        <a:ln w="25400">
          <a:noFill/>
        </a:ln>
      </c:spPr>
    </c:title>
    <c:plotArea>
      <c:layout>
        <c:manualLayout>
          <c:layoutTarget val="inner"/>
          <c:xMode val="edge"/>
          <c:yMode val="edge"/>
          <c:x val="0.10297766749379635"/>
          <c:y val="0.16107382550335567"/>
          <c:w val="0.78411910669975182"/>
          <c:h val="0.66442953020134365"/>
        </c:manualLayout>
      </c:layout>
      <c:scatterChart>
        <c:scatterStyle val="lineMarker"/>
        <c:ser>
          <c:idx val="0"/>
          <c:order val="0"/>
          <c:tx>
            <c:strRef>
              <c:f>'(2)(xii) Fail OBD'!$B$6:$D$6</c:f>
              <c:strCache>
                <c:ptCount val="1"/>
                <c:pt idx="0">
                  <c:v>LDGV</c:v>
                </c:pt>
              </c:strCache>
            </c:strRef>
          </c:tx>
          <c:spPr>
            <a:ln w="12700">
              <a:solidFill>
                <a:srgbClr val="000000"/>
              </a:solidFill>
              <a:prstDash val="solid"/>
            </a:ln>
          </c:spPr>
          <c:marker>
            <c:symbol val="diamond"/>
            <c:size val="8"/>
            <c:spPr>
              <a:solidFill>
                <a:srgbClr val="000000"/>
              </a:solidFill>
              <a:ln>
                <a:solidFill>
                  <a:srgbClr val="000000"/>
                </a:solidFill>
                <a:prstDash val="solid"/>
              </a:ln>
            </c:spPr>
          </c:marker>
          <c:xVal>
            <c:numRef>
              <c:f>'(2)(xii) Fail OBD'!$A$8:$A$23</c:f>
              <c:numCache>
                <c:formatCode>General</c:formatCode>
                <c:ptCount val="16"/>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numCache>
            </c:numRef>
          </c:xVal>
          <c:yVal>
            <c:numRef>
              <c:f>'(2)(xii) Fail OBD'!$D$8:$D$23</c:f>
              <c:numCache>
                <c:formatCode>0.0%</c:formatCode>
                <c:ptCount val="16"/>
                <c:pt idx="0">
                  <c:v>0.15434495984657798</c:v>
                </c:pt>
                <c:pt idx="1">
                  <c:v>0.14709326996520411</c:v>
                </c:pt>
                <c:pt idx="2">
                  <c:v>0.1349944422581692</c:v>
                </c:pt>
                <c:pt idx="3">
                  <c:v>0.12137761293908152</c:v>
                </c:pt>
                <c:pt idx="4">
                  <c:v>0.11407234539089849</c:v>
                </c:pt>
                <c:pt idx="5">
                  <c:v>0.12301631237082965</c:v>
                </c:pt>
                <c:pt idx="6">
                  <c:v>9.2818922534354864E-2</c:v>
                </c:pt>
                <c:pt idx="7">
                  <c:v>6.9223615961645765E-2</c:v>
                </c:pt>
                <c:pt idx="8">
                  <c:v>4.9701949411954244E-2</c:v>
                </c:pt>
                <c:pt idx="9">
                  <c:v>3.8384350096447986E-2</c:v>
                </c:pt>
                <c:pt idx="10">
                  <c:v>3.2506734306273349E-2</c:v>
                </c:pt>
                <c:pt idx="11">
                  <c:v>2.3101703794637621E-2</c:v>
                </c:pt>
                <c:pt idx="12">
                  <c:v>1.5496185216727101E-2</c:v>
                </c:pt>
                <c:pt idx="13">
                  <c:v>1.2549803019988171E-2</c:v>
                </c:pt>
                <c:pt idx="14">
                  <c:v>1.6109444206315188E-2</c:v>
                </c:pt>
                <c:pt idx="15">
                  <c:v>8.3969465648854963E-2</c:v>
                </c:pt>
              </c:numCache>
            </c:numRef>
          </c:yVal>
        </c:ser>
        <c:ser>
          <c:idx val="1"/>
          <c:order val="1"/>
          <c:tx>
            <c:strRef>
              <c:f>'(2)(xii) Fail OBD'!$E$6:$G$6</c:f>
              <c:strCache>
                <c:ptCount val="1"/>
                <c:pt idx="0">
                  <c:v>LDGT</c:v>
                </c:pt>
              </c:strCache>
            </c:strRef>
          </c:tx>
          <c:spPr>
            <a:ln w="12700">
              <a:solidFill>
                <a:srgbClr val="969696"/>
              </a:solidFill>
              <a:prstDash val="solid"/>
            </a:ln>
          </c:spPr>
          <c:marker>
            <c:symbol val="square"/>
            <c:size val="8"/>
            <c:spPr>
              <a:noFill/>
              <a:ln>
                <a:solidFill>
                  <a:srgbClr val="969696"/>
                </a:solidFill>
                <a:prstDash val="solid"/>
              </a:ln>
            </c:spPr>
          </c:marker>
          <c:xVal>
            <c:numRef>
              <c:f>'(2)(xii) Fail OBD'!$A$8:$A$23</c:f>
              <c:numCache>
                <c:formatCode>General</c:formatCode>
                <c:ptCount val="16"/>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numCache>
            </c:numRef>
          </c:xVal>
          <c:yVal>
            <c:numRef>
              <c:f>'(2)(xii) Fail OBD'!$G$8:$G$23</c:f>
              <c:numCache>
                <c:formatCode>0.0%</c:formatCode>
                <c:ptCount val="16"/>
                <c:pt idx="0">
                  <c:v>0.17051016803754351</c:v>
                </c:pt>
                <c:pt idx="1">
                  <c:v>0.15586328815556866</c:v>
                </c:pt>
                <c:pt idx="2">
                  <c:v>0.14211260561711983</c:v>
                </c:pt>
                <c:pt idx="3">
                  <c:v>0.11985980799791018</c:v>
                </c:pt>
                <c:pt idx="4">
                  <c:v>0.1099295300180272</c:v>
                </c:pt>
                <c:pt idx="5">
                  <c:v>0.13610356782975525</c:v>
                </c:pt>
                <c:pt idx="6">
                  <c:v>0.10239997667094367</c:v>
                </c:pt>
                <c:pt idx="7">
                  <c:v>7.9709742764381059E-2</c:v>
                </c:pt>
                <c:pt idx="8">
                  <c:v>5.7174716826104817E-2</c:v>
                </c:pt>
                <c:pt idx="9">
                  <c:v>4.6627183296526799E-2</c:v>
                </c:pt>
                <c:pt idx="10">
                  <c:v>3.360534965431259E-2</c:v>
                </c:pt>
                <c:pt idx="11">
                  <c:v>2.5401557556583111E-2</c:v>
                </c:pt>
                <c:pt idx="12">
                  <c:v>1.369170759439698E-2</c:v>
                </c:pt>
                <c:pt idx="13">
                  <c:v>1.2453886606839172E-2</c:v>
                </c:pt>
                <c:pt idx="14">
                  <c:v>1.4067763027541114E-2</c:v>
                </c:pt>
                <c:pt idx="15">
                  <c:v>8.6956521739130432E-2</c:v>
                </c:pt>
              </c:numCache>
            </c:numRef>
          </c:yVal>
        </c:ser>
        <c:ser>
          <c:idx val="2"/>
          <c:order val="2"/>
          <c:tx>
            <c:strRef>
              <c:f>'(2)(xii) Fail OBD'!$H$6:$J$6</c:f>
              <c:strCache>
                <c:ptCount val="1"/>
                <c:pt idx="0">
                  <c:v>MDGV</c:v>
                </c:pt>
              </c:strCache>
            </c:strRef>
          </c:tx>
          <c:spPr>
            <a:ln w="12700">
              <a:solidFill>
                <a:srgbClr val="000000"/>
              </a:solidFill>
              <a:prstDash val="solid"/>
            </a:ln>
          </c:spPr>
          <c:marker>
            <c:symbol val="triangle"/>
            <c:size val="8"/>
            <c:spPr>
              <a:solidFill>
                <a:srgbClr val="000000"/>
              </a:solidFill>
              <a:ln>
                <a:solidFill>
                  <a:srgbClr val="000000"/>
                </a:solidFill>
                <a:prstDash val="solid"/>
              </a:ln>
            </c:spPr>
          </c:marker>
          <c:xVal>
            <c:numRef>
              <c:f>'(2)(xii) Fail OBD'!$A$20:$A$23</c:f>
              <c:numCache>
                <c:formatCode>General</c:formatCode>
                <c:ptCount val="4"/>
                <c:pt idx="0">
                  <c:v>2008</c:v>
                </c:pt>
                <c:pt idx="1">
                  <c:v>2009</c:v>
                </c:pt>
                <c:pt idx="2">
                  <c:v>2010</c:v>
                </c:pt>
                <c:pt idx="3">
                  <c:v>2011</c:v>
                </c:pt>
              </c:numCache>
            </c:numRef>
          </c:xVal>
          <c:yVal>
            <c:numRef>
              <c:f>'(2)(xii) Fail OBD'!$J$20:$J$23</c:f>
              <c:numCache>
                <c:formatCode>0.0%</c:formatCode>
                <c:ptCount val="4"/>
                <c:pt idx="0">
                  <c:v>2.8511568591728913E-2</c:v>
                </c:pt>
                <c:pt idx="1">
                  <c:v>2.9566694987255736E-2</c:v>
                </c:pt>
                <c:pt idx="2">
                  <c:v>4.7814207650273222E-2</c:v>
                </c:pt>
                <c:pt idx="3">
                  <c:v>0.13333333333333333</c:v>
                </c:pt>
              </c:numCache>
            </c:numRef>
          </c:yVal>
        </c:ser>
        <c:axId val="81336576"/>
        <c:axId val="81347328"/>
      </c:scatterChart>
      <c:valAx>
        <c:axId val="81336576"/>
        <c:scaling>
          <c:orientation val="minMax"/>
          <c:max val="2011"/>
          <c:min val="1996"/>
        </c:scaling>
        <c:axPos val="b"/>
        <c:title>
          <c:tx>
            <c:rich>
              <a:bodyPr/>
              <a:lstStyle/>
              <a:p>
                <a:pPr>
                  <a:defRPr sz="1325" b="1" i="0" u="none" strike="noStrike" baseline="0">
                    <a:solidFill>
                      <a:srgbClr val="000000"/>
                    </a:solidFill>
                    <a:latin typeface="Arial"/>
                    <a:ea typeface="Arial"/>
                    <a:cs typeface="Arial"/>
                  </a:defRPr>
                </a:pPr>
                <a:r>
                  <a:rPr lang="en-US"/>
                  <a:t>Model Year</a:t>
                </a:r>
              </a:p>
            </c:rich>
          </c:tx>
          <c:layout>
            <c:manualLayout>
              <c:xMode val="edge"/>
              <c:yMode val="edge"/>
              <c:x val="0.43052109181141601"/>
              <c:y val="0.88926174496643917"/>
            </c:manualLayout>
          </c:layout>
          <c:spPr>
            <a:noFill/>
            <a:ln w="25400">
              <a:noFill/>
            </a:ln>
          </c:spPr>
        </c:title>
        <c:numFmt formatCode="General" sourceLinked="1"/>
        <c:tickLblPos val="nextTo"/>
        <c:spPr>
          <a:ln w="3175">
            <a:solidFill>
              <a:srgbClr val="000000"/>
            </a:solidFill>
            <a:prstDash val="solid"/>
          </a:ln>
        </c:spPr>
        <c:txPr>
          <a:bodyPr rot="0" vert="horz"/>
          <a:lstStyle/>
          <a:p>
            <a:pPr>
              <a:defRPr sz="1125" b="1" i="0" u="none" strike="noStrike" baseline="0">
                <a:solidFill>
                  <a:srgbClr val="000000"/>
                </a:solidFill>
                <a:latin typeface="Arial"/>
                <a:ea typeface="Arial"/>
                <a:cs typeface="Arial"/>
              </a:defRPr>
            </a:pPr>
            <a:endParaRPr lang="en-US"/>
          </a:p>
        </c:txPr>
        <c:crossAx val="81347328"/>
        <c:crosses val="autoZero"/>
        <c:crossBetween val="midCat"/>
        <c:majorUnit val="1"/>
      </c:valAx>
      <c:valAx>
        <c:axId val="81347328"/>
        <c:scaling>
          <c:orientation val="minMax"/>
          <c:max val="0.30000000000000032"/>
        </c:scaling>
        <c:axPos val="l"/>
        <c:majorGridlines>
          <c:spPr>
            <a:ln w="3175">
              <a:solidFill>
                <a:srgbClr val="000000"/>
              </a:solidFill>
              <a:prstDash val="solid"/>
            </a:ln>
          </c:spPr>
        </c:majorGridlines>
        <c:title>
          <c:tx>
            <c:rich>
              <a:bodyPr/>
              <a:lstStyle/>
              <a:p>
                <a:pPr>
                  <a:defRPr sz="1325" b="1" i="0" u="none" strike="noStrike" baseline="0">
                    <a:solidFill>
                      <a:srgbClr val="000000"/>
                    </a:solidFill>
                    <a:latin typeface="Arial"/>
                    <a:ea typeface="Arial"/>
                    <a:cs typeface="Arial"/>
                  </a:defRPr>
                </a:pPr>
                <a:r>
                  <a:rPr lang="en-US"/>
                  <a:t>OBD Fail Rate (%)</a:t>
                </a:r>
              </a:p>
            </c:rich>
          </c:tx>
          <c:layout>
            <c:manualLayout>
              <c:xMode val="edge"/>
              <c:yMode val="edge"/>
              <c:x val="6.2034739454094653E-3"/>
              <c:y val="0.35906040268456557"/>
            </c:manualLayout>
          </c:layout>
          <c:spPr>
            <a:noFill/>
            <a:ln w="25400">
              <a:noFill/>
            </a:ln>
          </c:spPr>
        </c:title>
        <c:numFmt formatCode="0%" sourceLinked="0"/>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81336576"/>
        <c:crosses val="autoZero"/>
        <c:crossBetween val="midCat"/>
        <c:majorUnit val="0.05"/>
      </c:valAx>
      <c:spPr>
        <a:noFill/>
        <a:ln w="12700">
          <a:solidFill>
            <a:srgbClr val="808080"/>
          </a:solidFill>
          <a:prstDash val="solid"/>
        </a:ln>
      </c:spPr>
    </c:plotArea>
    <c:legend>
      <c:legendPos val="r"/>
      <c:layout>
        <c:manualLayout>
          <c:xMode val="edge"/>
          <c:yMode val="edge"/>
          <c:x val="0.7491083787437236"/>
          <c:y val="0.17785237624232791"/>
          <c:w val="0.11786600496277963"/>
          <c:h val="0.11409395973154372"/>
        </c:manualLayout>
      </c:layou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3" r="0.750000000000003" t="1" header="0.5" footer="0.5"/>
    <c:pageSetup paperSize="207" orientation="landscape"/>
  </c:printSettings>
</c:chartSpace>
</file>

<file path=xl/charts/chart2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475" b="1" i="0" u="none" strike="noStrike" baseline="0">
                <a:solidFill>
                  <a:srgbClr val="000000"/>
                </a:solidFill>
                <a:latin typeface="Arial"/>
                <a:ea typeface="Arial"/>
                <a:cs typeface="Arial"/>
              </a:defRPr>
            </a:pPr>
            <a:r>
              <a:rPr lang="en-US" sz="1475" b="1" i="0" u="none" strike="noStrike" baseline="0">
                <a:solidFill>
                  <a:srgbClr val="000000"/>
                </a:solidFill>
                <a:latin typeface="Arial"/>
                <a:cs typeface="Arial"/>
              </a:rPr>
              <a:t>Number of Failing OBD Tests</a:t>
            </a:r>
          </a:p>
          <a:p>
            <a:pPr>
              <a:defRPr sz="1475" b="1" i="0" u="none" strike="noStrike" baseline="0">
                <a:solidFill>
                  <a:srgbClr val="000000"/>
                </a:solidFill>
                <a:latin typeface="Arial"/>
                <a:ea typeface="Arial"/>
                <a:cs typeface="Arial"/>
              </a:defRPr>
            </a:pPr>
            <a:r>
              <a:rPr lang="en-US" sz="1200" b="0" i="0" u="none" strike="noStrike" baseline="0">
                <a:solidFill>
                  <a:srgbClr val="000000"/>
                </a:solidFill>
                <a:latin typeface="Arial"/>
                <a:cs typeface="Arial"/>
              </a:rPr>
              <a:t>by Model Year and Vehicle Class</a:t>
            </a:r>
            <a:r>
              <a:rPr lang="en-US" sz="1475" b="0" i="0" u="none" strike="noStrike" baseline="0">
                <a:solidFill>
                  <a:srgbClr val="000000"/>
                </a:solidFill>
                <a:latin typeface="Arial"/>
                <a:cs typeface="Arial"/>
              </a:rPr>
              <a:t> </a:t>
            </a:r>
          </a:p>
        </c:rich>
      </c:tx>
      <c:layout>
        <c:manualLayout>
          <c:xMode val="edge"/>
          <c:yMode val="edge"/>
          <c:x val="0.32506203473945694"/>
          <c:y val="2.8619575671387832E-2"/>
        </c:manualLayout>
      </c:layout>
      <c:spPr>
        <a:noFill/>
        <a:ln w="25400">
          <a:noFill/>
        </a:ln>
      </c:spPr>
    </c:title>
    <c:plotArea>
      <c:layout>
        <c:manualLayout>
          <c:layoutTarget val="inner"/>
          <c:xMode val="edge"/>
          <c:yMode val="edge"/>
          <c:x val="0.14392059553349959"/>
          <c:y val="0.1750844629308432"/>
          <c:w val="0.75682382133995063"/>
          <c:h val="0.67340178050324284"/>
        </c:manualLayout>
      </c:layout>
      <c:scatterChart>
        <c:scatterStyle val="lineMarker"/>
        <c:ser>
          <c:idx val="0"/>
          <c:order val="0"/>
          <c:tx>
            <c:strRef>
              <c:f>'(2)(xii) Fail OBD'!$B$6:$D$6</c:f>
              <c:strCache>
                <c:ptCount val="1"/>
                <c:pt idx="0">
                  <c:v>LDGV</c:v>
                </c:pt>
              </c:strCache>
            </c:strRef>
          </c:tx>
          <c:spPr>
            <a:ln w="12700">
              <a:solidFill>
                <a:srgbClr val="000000"/>
              </a:solidFill>
              <a:prstDash val="solid"/>
            </a:ln>
          </c:spPr>
          <c:marker>
            <c:symbol val="diamond"/>
            <c:size val="8"/>
            <c:spPr>
              <a:solidFill>
                <a:srgbClr val="000000"/>
              </a:solidFill>
              <a:ln>
                <a:solidFill>
                  <a:srgbClr val="000000"/>
                </a:solidFill>
                <a:prstDash val="solid"/>
              </a:ln>
            </c:spPr>
          </c:marker>
          <c:xVal>
            <c:numRef>
              <c:f>'(2)(xii) Fail OBD'!$A$8:$A$23</c:f>
              <c:numCache>
                <c:formatCode>General</c:formatCode>
                <c:ptCount val="16"/>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numCache>
            </c:numRef>
          </c:xVal>
          <c:yVal>
            <c:numRef>
              <c:f>'(2)(xii) Fail OBD'!$B$8:$B$23</c:f>
              <c:numCache>
                <c:formatCode>#,##0</c:formatCode>
                <c:ptCount val="16"/>
                <c:pt idx="0">
                  <c:v>12877</c:v>
                </c:pt>
                <c:pt idx="1">
                  <c:v>17332</c:v>
                </c:pt>
                <c:pt idx="2">
                  <c:v>19553</c:v>
                </c:pt>
                <c:pt idx="3">
                  <c:v>21403</c:v>
                </c:pt>
                <c:pt idx="4">
                  <c:v>24440</c:v>
                </c:pt>
                <c:pt idx="5">
                  <c:v>26666</c:v>
                </c:pt>
                <c:pt idx="6">
                  <c:v>21371</c:v>
                </c:pt>
                <c:pt idx="7">
                  <c:v>16749</c:v>
                </c:pt>
                <c:pt idx="8">
                  <c:v>12340</c:v>
                </c:pt>
                <c:pt idx="9">
                  <c:v>9850</c:v>
                </c:pt>
                <c:pt idx="10">
                  <c:v>7856</c:v>
                </c:pt>
                <c:pt idx="11">
                  <c:v>5909</c:v>
                </c:pt>
                <c:pt idx="12">
                  <c:v>3530</c:v>
                </c:pt>
                <c:pt idx="13">
                  <c:v>2249</c:v>
                </c:pt>
                <c:pt idx="14">
                  <c:v>902</c:v>
                </c:pt>
                <c:pt idx="15">
                  <c:v>33</c:v>
                </c:pt>
              </c:numCache>
            </c:numRef>
          </c:yVal>
        </c:ser>
        <c:ser>
          <c:idx val="1"/>
          <c:order val="1"/>
          <c:tx>
            <c:strRef>
              <c:f>'(2)(xii) Fail OBD'!$E$6:$G$6</c:f>
              <c:strCache>
                <c:ptCount val="1"/>
                <c:pt idx="0">
                  <c:v>LDGT</c:v>
                </c:pt>
              </c:strCache>
            </c:strRef>
          </c:tx>
          <c:spPr>
            <a:ln w="12700">
              <a:solidFill>
                <a:srgbClr val="969696"/>
              </a:solidFill>
              <a:prstDash val="solid"/>
            </a:ln>
          </c:spPr>
          <c:marker>
            <c:symbol val="square"/>
            <c:size val="8"/>
            <c:spPr>
              <a:noFill/>
              <a:ln>
                <a:solidFill>
                  <a:srgbClr val="969696"/>
                </a:solidFill>
                <a:prstDash val="solid"/>
              </a:ln>
            </c:spPr>
          </c:marker>
          <c:xVal>
            <c:numRef>
              <c:f>'(2)(xii) Fail OBD'!$A$8:$A$23</c:f>
              <c:numCache>
                <c:formatCode>General</c:formatCode>
                <c:ptCount val="16"/>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numCache>
            </c:numRef>
          </c:xVal>
          <c:yVal>
            <c:numRef>
              <c:f>'(2)(xii) Fail OBD'!$E$8:$E$23</c:f>
              <c:numCache>
                <c:formatCode>#,##0</c:formatCode>
                <c:ptCount val="16"/>
                <c:pt idx="0">
                  <c:v>3379</c:v>
                </c:pt>
                <c:pt idx="1">
                  <c:v>4761</c:v>
                </c:pt>
                <c:pt idx="2">
                  <c:v>5399</c:v>
                </c:pt>
                <c:pt idx="3">
                  <c:v>5506</c:v>
                </c:pt>
                <c:pt idx="4">
                  <c:v>6037</c:v>
                </c:pt>
                <c:pt idx="5">
                  <c:v>7969</c:v>
                </c:pt>
                <c:pt idx="6">
                  <c:v>7023</c:v>
                </c:pt>
                <c:pt idx="7">
                  <c:v>5745</c:v>
                </c:pt>
                <c:pt idx="8">
                  <c:v>4871</c:v>
                </c:pt>
                <c:pt idx="9">
                  <c:v>3716</c:v>
                </c:pt>
                <c:pt idx="10">
                  <c:v>2372</c:v>
                </c:pt>
                <c:pt idx="11">
                  <c:v>1670</c:v>
                </c:pt>
                <c:pt idx="12">
                  <c:v>867</c:v>
                </c:pt>
                <c:pt idx="13">
                  <c:v>476</c:v>
                </c:pt>
                <c:pt idx="14">
                  <c:v>142</c:v>
                </c:pt>
                <c:pt idx="15">
                  <c:v>6</c:v>
                </c:pt>
              </c:numCache>
            </c:numRef>
          </c:yVal>
        </c:ser>
        <c:ser>
          <c:idx val="2"/>
          <c:order val="2"/>
          <c:tx>
            <c:strRef>
              <c:f>'(2)(xii) Fail OBD'!$H$6:$J$6</c:f>
              <c:strCache>
                <c:ptCount val="1"/>
                <c:pt idx="0">
                  <c:v>MDGV</c:v>
                </c:pt>
              </c:strCache>
            </c:strRef>
          </c:tx>
          <c:spPr>
            <a:ln w="12700">
              <a:solidFill>
                <a:srgbClr val="000000"/>
              </a:solidFill>
              <a:prstDash val="solid"/>
            </a:ln>
          </c:spPr>
          <c:marker>
            <c:symbol val="triangle"/>
            <c:size val="8"/>
            <c:spPr>
              <a:solidFill>
                <a:srgbClr val="000000"/>
              </a:solidFill>
              <a:ln>
                <a:solidFill>
                  <a:srgbClr val="000000"/>
                </a:solidFill>
                <a:prstDash val="solid"/>
              </a:ln>
            </c:spPr>
          </c:marker>
          <c:xVal>
            <c:numRef>
              <c:f>'(2)(xii) Fail OBD'!$A$20:$A$23</c:f>
              <c:numCache>
                <c:formatCode>General</c:formatCode>
                <c:ptCount val="4"/>
                <c:pt idx="0">
                  <c:v>2008</c:v>
                </c:pt>
                <c:pt idx="1">
                  <c:v>2009</c:v>
                </c:pt>
                <c:pt idx="2">
                  <c:v>2010</c:v>
                </c:pt>
                <c:pt idx="3">
                  <c:v>2011</c:v>
                </c:pt>
              </c:numCache>
            </c:numRef>
          </c:xVal>
          <c:yVal>
            <c:numRef>
              <c:f>'(2)(xii) Fail OBD'!$J$20:$J$23</c:f>
              <c:numCache>
                <c:formatCode>0.0%</c:formatCode>
                <c:ptCount val="4"/>
                <c:pt idx="0">
                  <c:v>2.8511568591728913E-2</c:v>
                </c:pt>
                <c:pt idx="1">
                  <c:v>2.9566694987255736E-2</c:v>
                </c:pt>
                <c:pt idx="2">
                  <c:v>4.7814207650273222E-2</c:v>
                </c:pt>
                <c:pt idx="3">
                  <c:v>0.13333333333333333</c:v>
                </c:pt>
              </c:numCache>
            </c:numRef>
          </c:yVal>
        </c:ser>
        <c:axId val="81389440"/>
        <c:axId val="81265024"/>
      </c:scatterChart>
      <c:valAx>
        <c:axId val="81389440"/>
        <c:scaling>
          <c:orientation val="minMax"/>
          <c:max val="2011"/>
          <c:min val="1996"/>
        </c:scaling>
        <c:axPos val="b"/>
        <c:title>
          <c:tx>
            <c:rich>
              <a:bodyPr/>
              <a:lstStyle/>
              <a:p>
                <a:pPr>
                  <a:defRPr sz="1325" b="1" i="0" u="none" strike="noStrike" baseline="0">
                    <a:solidFill>
                      <a:srgbClr val="000000"/>
                    </a:solidFill>
                    <a:latin typeface="Arial"/>
                    <a:ea typeface="Arial"/>
                    <a:cs typeface="Arial"/>
                  </a:defRPr>
                </a:pPr>
                <a:r>
                  <a:rPr lang="en-US"/>
                  <a:t>Model Year</a:t>
                </a:r>
              </a:p>
            </c:rich>
          </c:tx>
          <c:layout>
            <c:manualLayout>
              <c:xMode val="edge"/>
              <c:yMode val="edge"/>
              <c:x val="0.45781637717121842"/>
              <c:y val="0.91245941258190022"/>
            </c:manualLayout>
          </c:layout>
          <c:spPr>
            <a:noFill/>
            <a:ln w="25400">
              <a:noFill/>
            </a:ln>
          </c:spPr>
        </c:title>
        <c:numFmt formatCode="General" sourceLinked="1"/>
        <c:tickLblPos val="nextTo"/>
        <c:spPr>
          <a:ln w="3175">
            <a:solidFill>
              <a:srgbClr val="000000"/>
            </a:solidFill>
            <a:prstDash val="solid"/>
          </a:ln>
        </c:spPr>
        <c:txPr>
          <a:bodyPr rot="0" vert="horz"/>
          <a:lstStyle/>
          <a:p>
            <a:pPr>
              <a:defRPr sz="1125" b="1" i="0" u="none" strike="noStrike" baseline="0">
                <a:solidFill>
                  <a:srgbClr val="000000"/>
                </a:solidFill>
                <a:latin typeface="Arial"/>
                <a:ea typeface="Arial"/>
                <a:cs typeface="Arial"/>
              </a:defRPr>
            </a:pPr>
            <a:endParaRPr lang="en-US"/>
          </a:p>
        </c:txPr>
        <c:crossAx val="81265024"/>
        <c:crosses val="autoZero"/>
        <c:crossBetween val="midCat"/>
        <c:majorUnit val="1"/>
      </c:valAx>
      <c:valAx>
        <c:axId val="81265024"/>
        <c:scaling>
          <c:orientation val="minMax"/>
        </c:scaling>
        <c:axPos val="l"/>
        <c:majorGridlines>
          <c:spPr>
            <a:ln w="3175">
              <a:solidFill>
                <a:srgbClr val="000000"/>
              </a:solidFill>
              <a:prstDash val="solid"/>
            </a:ln>
          </c:spPr>
        </c:majorGridlines>
        <c:numFmt formatCode="#,##0" sourceLinked="0"/>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81389440"/>
        <c:crosses val="autoZero"/>
        <c:crossBetween val="midCat"/>
      </c:valAx>
      <c:spPr>
        <a:noFill/>
        <a:ln w="12700">
          <a:solidFill>
            <a:srgbClr val="808080"/>
          </a:solidFill>
          <a:prstDash val="solid"/>
        </a:ln>
      </c:spPr>
    </c:plotArea>
    <c:legend>
      <c:legendPos val="r"/>
      <c:layout>
        <c:manualLayout>
          <c:xMode val="edge"/>
          <c:yMode val="edge"/>
          <c:x val="0.76444783018837814"/>
          <c:y val="0.19347128389358595"/>
          <c:w val="0.11786600496277963"/>
          <c:h val="0.10774428488051982"/>
        </c:manualLayout>
      </c:layou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3" r="0.750000000000003" t="1" header="0.5" footer="0.5"/>
    <c:pageSetup paperSize="207"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75" b="1" i="0" u="none" strike="noStrike" baseline="0">
                <a:solidFill>
                  <a:srgbClr val="000000"/>
                </a:solidFill>
                <a:latin typeface="Times New Roman"/>
                <a:ea typeface="Times New Roman"/>
                <a:cs typeface="Times New Roman"/>
              </a:defRPr>
            </a:pPr>
            <a:r>
              <a:rPr lang="en-US" sz="1175" b="1" i="0" u="none" strike="noStrike" baseline="0">
                <a:solidFill>
                  <a:srgbClr val="000000"/>
                </a:solidFill>
                <a:latin typeface="Times New Roman"/>
                <a:cs typeface="Times New Roman"/>
              </a:rPr>
              <a:t>Number of Emission Tests  </a:t>
            </a:r>
          </a:p>
          <a:p>
            <a:pPr>
              <a:defRPr sz="1175" b="1" i="0" u="none" strike="noStrike" baseline="0">
                <a:solidFill>
                  <a:srgbClr val="000000"/>
                </a:solidFill>
                <a:latin typeface="Times New Roman"/>
                <a:ea typeface="Times New Roman"/>
                <a:cs typeface="Times New Roman"/>
              </a:defRPr>
            </a:pPr>
            <a:r>
              <a:rPr lang="en-US" sz="1175" b="0" i="0" u="none" strike="noStrike" baseline="0">
                <a:solidFill>
                  <a:srgbClr val="000000"/>
                </a:solidFill>
                <a:latin typeface="Times New Roman"/>
                <a:cs typeface="Times New Roman"/>
              </a:rPr>
              <a:t>by Model Year and Vehicle Class</a:t>
            </a:r>
          </a:p>
        </c:rich>
      </c:tx>
      <c:layout>
        <c:manualLayout>
          <c:xMode val="edge"/>
          <c:yMode val="edge"/>
          <c:x val="0.33790004563244358"/>
          <c:y val="2.8985589293447776E-2"/>
        </c:manualLayout>
      </c:layout>
      <c:spPr>
        <a:noFill/>
        <a:ln w="25400">
          <a:noFill/>
        </a:ln>
      </c:spPr>
    </c:title>
    <c:plotArea>
      <c:layout>
        <c:manualLayout>
          <c:layoutTarget val="inner"/>
          <c:xMode val="edge"/>
          <c:yMode val="edge"/>
          <c:x val="0.13546443270850161"/>
          <c:y val="0.19710200719544621"/>
          <c:w val="0.81430866852862882"/>
          <c:h val="0.57101610908092038"/>
        </c:manualLayout>
      </c:layout>
      <c:lineChart>
        <c:grouping val="standard"/>
        <c:ser>
          <c:idx val="0"/>
          <c:order val="0"/>
          <c:tx>
            <c:strRef>
              <c:f>'(1) Total Tests'!$B$7</c:f>
              <c:strCache>
                <c:ptCount val="1"/>
                <c:pt idx="0">
                  <c:v>LDGV</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'(1) Total Tests'!$A$8:$A$35</c:f>
              <c:numCache>
                <c:formatCode>0</c:formatCode>
                <c:ptCount val="28"/>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numCache>
            </c:numRef>
          </c:cat>
          <c:val>
            <c:numRef>
              <c:f>'(1) Total Tests'!$B$8:$B$35</c:f>
              <c:numCache>
                <c:formatCode>#,##0</c:formatCode>
                <c:ptCount val="28"/>
                <c:pt idx="12">
                  <c:v>85908</c:v>
                </c:pt>
                <c:pt idx="13">
                  <c:v>120388</c:v>
                </c:pt>
                <c:pt idx="14">
                  <c:v>147371</c:v>
                </c:pt>
                <c:pt idx="15">
                  <c:v>178867</c:v>
                </c:pt>
                <c:pt idx="16">
                  <c:v>217013</c:v>
                </c:pt>
                <c:pt idx="17">
                  <c:v>221721</c:v>
                </c:pt>
                <c:pt idx="18">
                  <c:v>233507</c:v>
                </c:pt>
                <c:pt idx="19">
                  <c:v>244229</c:v>
                </c:pt>
                <c:pt idx="20">
                  <c:v>249759</c:v>
                </c:pt>
                <c:pt idx="21">
                  <c:v>257708</c:v>
                </c:pt>
                <c:pt idx="22">
                  <c:v>242434</c:v>
                </c:pt>
                <c:pt idx="23">
                  <c:v>256307</c:v>
                </c:pt>
                <c:pt idx="24">
                  <c:v>228123</c:v>
                </c:pt>
                <c:pt idx="25">
                  <c:v>179564</c:v>
                </c:pt>
                <c:pt idx="26">
                  <c:v>56134</c:v>
                </c:pt>
                <c:pt idx="27">
                  <c:v>399</c:v>
                </c:pt>
              </c:numCache>
            </c:numRef>
          </c:val>
        </c:ser>
        <c:ser>
          <c:idx val="1"/>
          <c:order val="1"/>
          <c:tx>
            <c:strRef>
              <c:f>'(1) Total Tests'!$C$7</c:f>
              <c:strCache>
                <c:ptCount val="1"/>
                <c:pt idx="0">
                  <c:v>LDGT</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val>
            <c:numRef>
              <c:f>'(1) Total Tests'!$C$8:$C$35</c:f>
              <c:numCache>
                <c:formatCode>#,##0</c:formatCode>
                <c:ptCount val="28"/>
                <c:pt idx="12">
                  <c:v>20245</c:v>
                </c:pt>
                <c:pt idx="13">
                  <c:v>31172</c:v>
                </c:pt>
                <c:pt idx="14">
                  <c:v>38694</c:v>
                </c:pt>
                <c:pt idx="15">
                  <c:v>46559</c:v>
                </c:pt>
                <c:pt idx="16">
                  <c:v>55585</c:v>
                </c:pt>
                <c:pt idx="17">
                  <c:v>60306</c:v>
                </c:pt>
                <c:pt idx="18">
                  <c:v>69677</c:v>
                </c:pt>
                <c:pt idx="19">
                  <c:v>72841</c:v>
                </c:pt>
                <c:pt idx="20">
                  <c:v>85749</c:v>
                </c:pt>
                <c:pt idx="21">
                  <c:v>80145</c:v>
                </c:pt>
                <c:pt idx="22">
                  <c:v>70836</c:v>
                </c:pt>
                <c:pt idx="23">
                  <c:v>65890</c:v>
                </c:pt>
                <c:pt idx="24">
                  <c:v>63401</c:v>
                </c:pt>
                <c:pt idx="25">
                  <c:v>38272</c:v>
                </c:pt>
                <c:pt idx="26">
                  <c:v>10117</c:v>
                </c:pt>
                <c:pt idx="27">
                  <c:v>69</c:v>
                </c:pt>
              </c:numCache>
            </c:numRef>
          </c:val>
        </c:ser>
        <c:ser>
          <c:idx val="2"/>
          <c:order val="2"/>
          <c:tx>
            <c:strRef>
              <c:f>'(1) Total Tests'!$D$7</c:f>
              <c:strCache>
                <c:ptCount val="1"/>
                <c:pt idx="0">
                  <c:v>MDGV</c:v>
                </c:pt>
              </c:strCache>
            </c:strRef>
          </c:tx>
          <c:spPr>
            <a:ln w="12700">
              <a:solidFill>
                <a:srgbClr val="FFFF00"/>
              </a:solidFill>
              <a:prstDash val="solid"/>
            </a:ln>
          </c:spPr>
          <c:marker>
            <c:symbol val="triangle"/>
            <c:size val="5"/>
            <c:spPr>
              <a:solidFill>
                <a:srgbClr val="FFFF00"/>
              </a:solidFill>
              <a:ln>
                <a:solidFill>
                  <a:srgbClr val="FFFF00"/>
                </a:solidFill>
                <a:prstDash val="solid"/>
              </a:ln>
            </c:spPr>
          </c:marker>
          <c:val>
            <c:numRef>
              <c:f>'(1) Total Tests'!$D$8:$D$35</c:f>
              <c:numCache>
                <c:formatCode>#,##0</c:formatCode>
                <c:ptCount val="28"/>
                <c:pt idx="24">
                  <c:v>11019</c:v>
                </c:pt>
                <c:pt idx="25">
                  <c:v>5909</c:v>
                </c:pt>
                <c:pt idx="26">
                  <c:v>745</c:v>
                </c:pt>
                <c:pt idx="27">
                  <c:v>30</c:v>
                </c:pt>
              </c:numCache>
            </c:numRef>
          </c:val>
        </c:ser>
        <c:ser>
          <c:idx val="4"/>
          <c:order val="3"/>
          <c:tx>
            <c:strRef>
              <c:f>'(1) Total Tests'!$E$7</c:f>
              <c:strCache>
                <c:ptCount val="1"/>
                <c:pt idx="0">
                  <c:v>LDDV</c:v>
                </c:pt>
              </c:strCache>
            </c:strRef>
          </c:tx>
          <c:val>
            <c:numRef>
              <c:f>'(1) Total Tests'!$E$8:$E$35</c:f>
              <c:numCache>
                <c:formatCode>#,##0</c:formatCode>
                <c:ptCount val="28"/>
                <c:pt idx="13">
                  <c:v>111</c:v>
                </c:pt>
                <c:pt idx="14">
                  <c:v>254</c:v>
                </c:pt>
                <c:pt idx="15">
                  <c:v>171</c:v>
                </c:pt>
                <c:pt idx="16">
                  <c:v>366</c:v>
                </c:pt>
                <c:pt idx="17">
                  <c:v>297</c:v>
                </c:pt>
                <c:pt idx="18">
                  <c:v>521</c:v>
                </c:pt>
                <c:pt idx="19">
                  <c:v>621</c:v>
                </c:pt>
                <c:pt idx="20">
                  <c:v>160</c:v>
                </c:pt>
                <c:pt idx="21">
                  <c:v>232</c:v>
                </c:pt>
                <c:pt idx="22">
                  <c:v>102</c:v>
                </c:pt>
                <c:pt idx="23">
                  <c:v>53</c:v>
                </c:pt>
                <c:pt idx="24">
                  <c:v>51</c:v>
                </c:pt>
                <c:pt idx="25">
                  <c:v>1116</c:v>
                </c:pt>
                <c:pt idx="26">
                  <c:v>465</c:v>
                </c:pt>
                <c:pt idx="27">
                  <c:v>6</c:v>
                </c:pt>
              </c:numCache>
            </c:numRef>
          </c:val>
        </c:ser>
        <c:ser>
          <c:idx val="5"/>
          <c:order val="4"/>
          <c:tx>
            <c:strRef>
              <c:f>'(1) Total Tests'!$F$7</c:f>
              <c:strCache>
                <c:ptCount val="1"/>
                <c:pt idx="0">
                  <c:v>LDDT</c:v>
                </c:pt>
              </c:strCache>
            </c:strRef>
          </c:tx>
          <c:val>
            <c:numRef>
              <c:f>'(1) Total Tests'!$F$8:$F$35</c:f>
              <c:numCache>
                <c:formatCode>#,##0</c:formatCode>
                <c:ptCount val="28"/>
                <c:pt idx="13">
                  <c:v>13</c:v>
                </c:pt>
                <c:pt idx="14">
                  <c:v>17</c:v>
                </c:pt>
                <c:pt idx="15">
                  <c:v>7</c:v>
                </c:pt>
                <c:pt idx="16">
                  <c:v>1</c:v>
                </c:pt>
                <c:pt idx="17">
                  <c:v>2</c:v>
                </c:pt>
                <c:pt idx="18">
                  <c:v>5</c:v>
                </c:pt>
                <c:pt idx="19">
                  <c:v>7</c:v>
                </c:pt>
                <c:pt idx="20">
                  <c:v>2</c:v>
                </c:pt>
                <c:pt idx="21">
                  <c:v>33</c:v>
                </c:pt>
                <c:pt idx="22">
                  <c:v>29</c:v>
                </c:pt>
                <c:pt idx="23">
                  <c:v>24</c:v>
                </c:pt>
                <c:pt idx="24">
                  <c:v>22</c:v>
                </c:pt>
                <c:pt idx="25">
                  <c:v>87</c:v>
                </c:pt>
                <c:pt idx="26">
                  <c:v>39</c:v>
                </c:pt>
              </c:numCache>
            </c:numRef>
          </c:val>
        </c:ser>
        <c:ser>
          <c:idx val="6"/>
          <c:order val="5"/>
          <c:tx>
            <c:strRef>
              <c:f>'(1) Total Tests'!$G$7</c:f>
              <c:strCache>
                <c:ptCount val="1"/>
                <c:pt idx="0">
                  <c:v>MDDV</c:v>
                </c:pt>
              </c:strCache>
            </c:strRef>
          </c:tx>
          <c:val>
            <c:numRef>
              <c:f>'(1) Total Tests'!$G$8:$G$35</c:f>
              <c:numCache>
                <c:formatCode>#,##0</c:formatCode>
                <c:ptCount val="28"/>
                <c:pt idx="0">
                  <c:v>14</c:v>
                </c:pt>
                <c:pt idx="1">
                  <c:v>35</c:v>
                </c:pt>
                <c:pt idx="2">
                  <c:v>86</c:v>
                </c:pt>
                <c:pt idx="3">
                  <c:v>93</c:v>
                </c:pt>
                <c:pt idx="4">
                  <c:v>115</c:v>
                </c:pt>
                <c:pt idx="5">
                  <c:v>118</c:v>
                </c:pt>
                <c:pt idx="6">
                  <c:v>67</c:v>
                </c:pt>
                <c:pt idx="7">
                  <c:v>69</c:v>
                </c:pt>
                <c:pt idx="8">
                  <c:v>72</c:v>
                </c:pt>
                <c:pt idx="9">
                  <c:v>160</c:v>
                </c:pt>
                <c:pt idx="10">
                  <c:v>342</c:v>
                </c:pt>
                <c:pt idx="11">
                  <c:v>414</c:v>
                </c:pt>
                <c:pt idx="12">
                  <c:v>406</c:v>
                </c:pt>
                <c:pt idx="13">
                  <c:v>805</c:v>
                </c:pt>
                <c:pt idx="14">
                  <c:v>323</c:v>
                </c:pt>
                <c:pt idx="15">
                  <c:v>1030</c:v>
                </c:pt>
                <c:pt idx="16">
                  <c:v>983</c:v>
                </c:pt>
                <c:pt idx="17">
                  <c:v>1023</c:v>
                </c:pt>
                <c:pt idx="18">
                  <c:v>1136</c:v>
                </c:pt>
                <c:pt idx="19">
                  <c:v>990</c:v>
                </c:pt>
                <c:pt idx="20">
                  <c:v>1278</c:v>
                </c:pt>
                <c:pt idx="21">
                  <c:v>2198</c:v>
                </c:pt>
                <c:pt idx="22">
                  <c:v>3130</c:v>
                </c:pt>
                <c:pt idx="23">
                  <c:v>2918</c:v>
                </c:pt>
                <c:pt idx="24">
                  <c:v>3566</c:v>
                </c:pt>
                <c:pt idx="25">
                  <c:v>961</c:v>
                </c:pt>
                <c:pt idx="26">
                  <c:v>155</c:v>
                </c:pt>
                <c:pt idx="27">
                  <c:v>8</c:v>
                </c:pt>
              </c:numCache>
            </c:numRef>
          </c:val>
        </c:ser>
        <c:ser>
          <c:idx val="3"/>
          <c:order val="6"/>
          <c:tx>
            <c:strRef>
              <c:f>'(1) Total Tests'!$H$7</c:f>
              <c:strCache>
                <c:ptCount val="1"/>
                <c:pt idx="0">
                  <c:v>HDDV</c:v>
                </c:pt>
              </c:strCache>
            </c:strRef>
          </c:tx>
          <c:val>
            <c:numRef>
              <c:f>'(1) Total Tests'!$H$8:$H$35</c:f>
              <c:numCache>
                <c:formatCode>#,##0</c:formatCode>
                <c:ptCount val="28"/>
                <c:pt idx="0">
                  <c:v>433</c:v>
                </c:pt>
                <c:pt idx="1">
                  <c:v>748</c:v>
                </c:pt>
                <c:pt idx="2">
                  <c:v>859</c:v>
                </c:pt>
                <c:pt idx="3">
                  <c:v>1319</c:v>
                </c:pt>
                <c:pt idx="4">
                  <c:v>1424</c:v>
                </c:pt>
                <c:pt idx="5">
                  <c:v>1048</c:v>
                </c:pt>
                <c:pt idx="6">
                  <c:v>929</c:v>
                </c:pt>
                <c:pt idx="7">
                  <c:v>751</c:v>
                </c:pt>
                <c:pt idx="8">
                  <c:v>754</c:v>
                </c:pt>
                <c:pt idx="9">
                  <c:v>1085</c:v>
                </c:pt>
                <c:pt idx="10">
                  <c:v>1654</c:v>
                </c:pt>
                <c:pt idx="11">
                  <c:v>2851</c:v>
                </c:pt>
                <c:pt idx="12">
                  <c:v>2145</c:v>
                </c:pt>
                <c:pt idx="13">
                  <c:v>2805</c:v>
                </c:pt>
                <c:pt idx="14">
                  <c:v>3065</c:v>
                </c:pt>
                <c:pt idx="15">
                  <c:v>4485</c:v>
                </c:pt>
                <c:pt idx="16">
                  <c:v>5398</c:v>
                </c:pt>
                <c:pt idx="17">
                  <c:v>4814</c:v>
                </c:pt>
                <c:pt idx="18">
                  <c:v>4383</c:v>
                </c:pt>
                <c:pt idx="19">
                  <c:v>4259</c:v>
                </c:pt>
                <c:pt idx="20">
                  <c:v>5851</c:v>
                </c:pt>
                <c:pt idx="21">
                  <c:v>7155</c:v>
                </c:pt>
                <c:pt idx="22">
                  <c:v>7416</c:v>
                </c:pt>
                <c:pt idx="23">
                  <c:v>8246</c:v>
                </c:pt>
                <c:pt idx="24">
                  <c:v>4534</c:v>
                </c:pt>
                <c:pt idx="25">
                  <c:v>3082</c:v>
                </c:pt>
                <c:pt idx="26">
                  <c:v>2367</c:v>
                </c:pt>
                <c:pt idx="27">
                  <c:v>506</c:v>
                </c:pt>
              </c:numCache>
            </c:numRef>
          </c:val>
        </c:ser>
        <c:marker val="1"/>
        <c:axId val="78951936"/>
        <c:axId val="78953856"/>
      </c:lineChart>
      <c:catAx>
        <c:axId val="78951936"/>
        <c:scaling>
          <c:orientation val="minMax"/>
        </c:scaling>
        <c:axPos val="b"/>
        <c:title>
          <c:tx>
            <c:rich>
              <a:bodyPr/>
              <a:lstStyle/>
              <a:p>
                <a:pPr>
                  <a:defRPr sz="975" b="1" i="0" u="none" strike="noStrike" baseline="0">
                    <a:solidFill>
                      <a:srgbClr val="000000"/>
                    </a:solidFill>
                    <a:latin typeface="Times New Roman"/>
                    <a:ea typeface="Times New Roman"/>
                    <a:cs typeface="Times New Roman"/>
                  </a:defRPr>
                </a:pPr>
                <a:r>
                  <a:rPr lang="en-US"/>
                  <a:t>Model Year</a:t>
                </a:r>
              </a:p>
            </c:rich>
          </c:tx>
          <c:layout>
            <c:manualLayout>
              <c:xMode val="edge"/>
              <c:yMode val="edge"/>
              <c:x val="0.49162934567242594"/>
              <c:y val="0.89275615023819765"/>
            </c:manualLayout>
          </c:layout>
          <c:spPr>
            <a:noFill/>
            <a:ln w="25400">
              <a:noFill/>
            </a:ln>
          </c:spPr>
        </c:title>
        <c:numFmt formatCode="0" sourceLinked="1"/>
        <c:tickLblPos val="nextTo"/>
        <c:spPr>
          <a:ln w="3175">
            <a:solidFill>
              <a:srgbClr val="000000"/>
            </a:solidFill>
            <a:prstDash val="solid"/>
          </a:ln>
        </c:spPr>
        <c:txPr>
          <a:bodyPr rot="-2700000" vert="horz"/>
          <a:lstStyle/>
          <a:p>
            <a:pPr>
              <a:defRPr sz="975" b="0" i="0" u="none" strike="noStrike" baseline="0">
                <a:solidFill>
                  <a:srgbClr val="000000"/>
                </a:solidFill>
                <a:latin typeface="Times New Roman"/>
                <a:ea typeface="Times New Roman"/>
                <a:cs typeface="Times New Roman"/>
              </a:defRPr>
            </a:pPr>
            <a:endParaRPr lang="en-US"/>
          </a:p>
        </c:txPr>
        <c:crossAx val="78953856"/>
        <c:crosses val="autoZero"/>
        <c:auto val="1"/>
        <c:lblAlgn val="ctr"/>
        <c:lblOffset val="100"/>
        <c:tickLblSkip val="2"/>
        <c:tickMarkSkip val="1"/>
      </c:catAx>
      <c:valAx>
        <c:axId val="78953856"/>
        <c:scaling>
          <c:logBase val="10"/>
          <c:orientation val="minMax"/>
        </c:scaling>
        <c:axPos val="l"/>
        <c:majorGridlines>
          <c:spPr>
            <a:ln w="3175">
              <a:solidFill>
                <a:srgbClr val="000000"/>
              </a:solidFill>
              <a:prstDash val="solid"/>
            </a:ln>
          </c:spPr>
        </c:majorGridlines>
        <c:title>
          <c:tx>
            <c:rich>
              <a:bodyPr/>
              <a:lstStyle/>
              <a:p>
                <a:pPr>
                  <a:defRPr sz="975" b="1" i="0" u="none" strike="noStrike" baseline="0">
                    <a:solidFill>
                      <a:srgbClr val="000000"/>
                    </a:solidFill>
                    <a:latin typeface="Times New Roman"/>
                    <a:ea typeface="Times New Roman"/>
                    <a:cs typeface="Times New Roman"/>
                  </a:defRPr>
                </a:pPr>
                <a:r>
                  <a:rPr lang="en-US"/>
                  <a:t>Number of Vehicles</a:t>
                </a:r>
              </a:p>
            </c:rich>
          </c:tx>
          <c:layout>
            <c:manualLayout>
              <c:xMode val="edge"/>
              <c:yMode val="edge"/>
              <c:x val="2.2831084164354247E-2"/>
              <c:y val="0.31884148222792941"/>
            </c:manualLayout>
          </c:layout>
          <c:spPr>
            <a:noFill/>
            <a:ln w="25400">
              <a:noFill/>
            </a:ln>
          </c:spPr>
        </c:title>
        <c:numFmt formatCode="#,##0" sourceLinked="1"/>
        <c:tickLblPos val="nextTo"/>
        <c:spPr>
          <a:ln w="3175">
            <a:solidFill>
              <a:srgbClr val="000000"/>
            </a:solidFill>
            <a:prstDash val="solid"/>
          </a:ln>
        </c:spPr>
        <c:txPr>
          <a:bodyPr rot="0" vert="horz"/>
          <a:lstStyle/>
          <a:p>
            <a:pPr>
              <a:defRPr sz="975" b="0" i="0" u="none" strike="noStrike" baseline="0">
                <a:solidFill>
                  <a:srgbClr val="000000"/>
                </a:solidFill>
                <a:latin typeface="Times New Roman"/>
                <a:ea typeface="Times New Roman"/>
                <a:cs typeface="Times New Roman"/>
              </a:defRPr>
            </a:pPr>
            <a:endParaRPr lang="en-US"/>
          </a:p>
        </c:txPr>
        <c:crossAx val="78951936"/>
        <c:crosses val="autoZero"/>
        <c:crossBetween val="between"/>
      </c:valAx>
      <c:spPr>
        <a:noFill/>
        <a:ln w="12700">
          <a:solidFill>
            <a:srgbClr val="808080"/>
          </a:solidFill>
          <a:prstDash val="solid"/>
        </a:ln>
      </c:spPr>
    </c:plotArea>
    <c:legend>
      <c:legendPos val="r"/>
      <c:layout>
        <c:manualLayout>
          <c:xMode val="edge"/>
          <c:yMode val="edge"/>
          <c:x val="0.19786939609106988"/>
          <c:y val="0.26956598042906632"/>
          <c:w val="0.11639784752933281"/>
          <c:h val="0.42773570694967478"/>
        </c:manualLayout>
      </c:layout>
      <c:spPr>
        <a:solidFill>
          <a:srgbClr val="FFFFFF"/>
        </a:solidFill>
        <a:ln w="3175">
          <a:solidFill>
            <a:srgbClr val="000000"/>
          </a:solidFill>
          <a:prstDash val="solid"/>
        </a:ln>
      </c:spPr>
      <c:txPr>
        <a:bodyPr/>
        <a:lstStyle/>
        <a:p>
          <a:pPr>
            <a:defRPr sz="895" b="0" i="0" u="none" strike="noStrike" baseline="0">
              <a:solidFill>
                <a:srgbClr val="000000"/>
              </a:solidFill>
              <a:latin typeface="Times New Roman"/>
              <a:ea typeface="Times New Roman"/>
              <a:cs typeface="Times New Roman"/>
            </a:defRPr>
          </a:pPr>
          <a:endParaRPr lang="en-US"/>
        </a:p>
      </c:txPr>
    </c:legend>
    <c:plotVisOnly val="1"/>
    <c:dispBlanksAs val="gap"/>
  </c:chart>
  <c:spPr>
    <a:solidFill>
      <a:srgbClr val="FFFFFF"/>
    </a:solidFill>
    <a:ln w="3175">
      <a:solidFill>
        <a:srgbClr val="000000"/>
      </a:solidFill>
      <a:prstDash val="solid"/>
    </a:ln>
  </c:spPr>
  <c:txPr>
    <a:bodyPr/>
    <a:lstStyle/>
    <a:p>
      <a:pPr>
        <a:defRPr sz="9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3" r="0.750000000000003" t="1" header="0.5" footer="0.5"/>
    <c:pageSetup orientation="portrait"/>
  </c:printSettings>
</c:chartSpace>
</file>

<file path=xl/charts/chart30.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675" b="1" i="0" u="none" strike="noStrike" baseline="0">
                <a:solidFill>
                  <a:srgbClr val="000000"/>
                </a:solidFill>
                <a:latin typeface="Arial"/>
                <a:ea typeface="Arial"/>
                <a:cs typeface="Arial"/>
              </a:defRPr>
            </a:pPr>
            <a:r>
              <a:rPr lang="en-US" sz="1675" b="1" i="0" u="none" strike="noStrike" baseline="0">
                <a:solidFill>
                  <a:srgbClr val="000000"/>
                </a:solidFill>
                <a:latin typeface="Arial"/>
                <a:cs typeface="Arial"/>
              </a:rPr>
              <a:t>OBDII MIL Commanded on with No DTCs Present </a:t>
            </a:r>
          </a:p>
          <a:p>
            <a:pPr>
              <a:defRPr sz="1675" b="1" i="0" u="none" strike="noStrike" baseline="0">
                <a:solidFill>
                  <a:srgbClr val="000000"/>
                </a:solidFill>
                <a:latin typeface="Arial"/>
                <a:ea typeface="Arial"/>
                <a:cs typeface="Arial"/>
              </a:defRPr>
            </a:pPr>
            <a:r>
              <a:rPr lang="en-US" sz="1675" b="0" i="0" u="none" strike="noStrike" baseline="0">
                <a:solidFill>
                  <a:srgbClr val="000000"/>
                </a:solidFill>
                <a:latin typeface="Arial"/>
                <a:cs typeface="Arial"/>
              </a:rPr>
              <a:t>by Model Year and Vehicle Class </a:t>
            </a:r>
          </a:p>
        </c:rich>
      </c:tx>
      <c:layout>
        <c:manualLayout>
          <c:xMode val="edge"/>
          <c:yMode val="edge"/>
          <c:x val="0.22087923939691331"/>
          <c:y val="2.8523489932885671E-2"/>
        </c:manualLayout>
      </c:layout>
      <c:spPr>
        <a:noFill/>
        <a:ln w="25400">
          <a:noFill/>
        </a:ln>
      </c:spPr>
    </c:title>
    <c:plotArea>
      <c:layout>
        <c:manualLayout>
          <c:layoutTarget val="inner"/>
          <c:xMode val="edge"/>
          <c:yMode val="edge"/>
          <c:x val="0.13956051444481588"/>
          <c:y val="0.2382550335570483"/>
          <c:w val="0.77582459211055699"/>
          <c:h val="0.61241610738255037"/>
        </c:manualLayout>
      </c:layout>
      <c:lineChart>
        <c:grouping val="standard"/>
        <c:ser>
          <c:idx val="0"/>
          <c:order val="0"/>
          <c:tx>
            <c:strRef>
              <c:f>'(2)(xix) MIL on no DTCs'!$B$9:$D$9</c:f>
              <c:strCache>
                <c:ptCount val="1"/>
                <c:pt idx="0">
                  <c:v>LDGV</c:v>
                </c:pt>
              </c:strCache>
            </c:strRef>
          </c:tx>
          <c:spPr>
            <a:ln w="12700">
              <a:solidFill>
                <a:srgbClr val="000000"/>
              </a:solidFill>
              <a:prstDash val="solid"/>
            </a:ln>
          </c:spPr>
          <c:marker>
            <c:symbol val="diamond"/>
            <c:size val="8"/>
            <c:spPr>
              <a:solidFill>
                <a:srgbClr val="000000"/>
              </a:solidFill>
              <a:ln>
                <a:solidFill>
                  <a:srgbClr val="000000"/>
                </a:solidFill>
                <a:prstDash val="solid"/>
              </a:ln>
            </c:spPr>
          </c:marker>
          <c:cat>
            <c:numRef>
              <c:f>'(2)(xix) MIL on no DTCs'!$A$11:$A$26</c:f>
              <c:numCache>
                <c:formatCode>General</c:formatCode>
                <c:ptCount val="16"/>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numCache>
            </c:numRef>
          </c:cat>
          <c:val>
            <c:numRef>
              <c:f>'(2)(xix) MIL on no DTCs'!$D$11:$D$26</c:f>
              <c:numCache>
                <c:formatCode>0.0%</c:formatCode>
                <c:ptCount val="16"/>
                <c:pt idx="0">
                  <c:v>4.7092349304482225E-4</c:v>
                </c:pt>
                <c:pt idx="1">
                  <c:v>1.9621559828695252E-4</c:v>
                </c:pt>
                <c:pt idx="2">
                  <c:v>4.5992710852189183E-4</c:v>
                </c:pt>
                <c:pt idx="3">
                  <c:v>3.6027792868784493E-4</c:v>
                </c:pt>
                <c:pt idx="4">
                  <c:v>5.2937548263017054E-4</c:v>
                </c:pt>
                <c:pt idx="5">
                  <c:v>4.1197604790419161E-4</c:v>
                </c:pt>
                <c:pt idx="6">
                  <c:v>5.5417133930558407E-4</c:v>
                </c:pt>
                <c:pt idx="7">
                  <c:v>5.4829115922042971E-4</c:v>
                </c:pt>
                <c:pt idx="8">
                  <c:v>2.7456997496567873E-4</c:v>
                </c:pt>
                <c:pt idx="9">
                  <c:v>5.4710794830611474E-5</c:v>
                </c:pt>
                <c:pt idx="10">
                  <c:v>5.0809350614158028E-5</c:v>
                </c:pt>
                <c:pt idx="11">
                  <c:v>6.3048969346379217E-5</c:v>
                </c:pt>
                <c:pt idx="12">
                  <c:v>3.0756117172018963E-5</c:v>
                </c:pt>
                <c:pt idx="13">
                  <c:v>1.6753879919357992E-5</c:v>
                </c:pt>
                <c:pt idx="14">
                  <c:v>0</c:v>
                </c:pt>
                <c:pt idx="15">
                  <c:v>0</c:v>
                </c:pt>
              </c:numCache>
            </c:numRef>
          </c:val>
        </c:ser>
        <c:ser>
          <c:idx val="1"/>
          <c:order val="1"/>
          <c:tx>
            <c:strRef>
              <c:f>'(2)(xix) MIL on no DTCs'!$E$9:$G$9</c:f>
              <c:strCache>
                <c:ptCount val="1"/>
                <c:pt idx="0">
                  <c:v>LDGT</c:v>
                </c:pt>
              </c:strCache>
            </c:strRef>
          </c:tx>
          <c:spPr>
            <a:ln w="12700">
              <a:solidFill>
                <a:srgbClr val="969696"/>
              </a:solidFill>
              <a:prstDash val="solid"/>
            </a:ln>
          </c:spPr>
          <c:marker>
            <c:symbol val="square"/>
            <c:size val="8"/>
            <c:spPr>
              <a:noFill/>
              <a:ln>
                <a:solidFill>
                  <a:srgbClr val="969696"/>
                </a:solidFill>
                <a:prstDash val="solid"/>
              </a:ln>
            </c:spPr>
          </c:marker>
          <c:cat>
            <c:numRef>
              <c:f>'(2)(xix) MIL on no DTCs'!$A$11:$A$26</c:f>
              <c:numCache>
                <c:formatCode>General</c:formatCode>
                <c:ptCount val="16"/>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numCache>
            </c:numRef>
          </c:cat>
          <c:val>
            <c:numRef>
              <c:f>'(2)(xix) MIL on no DTCs'!$G$11:$G$26</c:f>
              <c:numCache>
                <c:formatCode>0.0%</c:formatCode>
                <c:ptCount val="16"/>
                <c:pt idx="0">
                  <c:v>2.035312674909683E-4</c:v>
                </c:pt>
                <c:pt idx="1">
                  <c:v>1.3150973172014729E-4</c:v>
                </c:pt>
                <c:pt idx="2">
                  <c:v>9.2636705309406592E-4</c:v>
                </c:pt>
                <c:pt idx="3">
                  <c:v>5.9193650932848091E-4</c:v>
                </c:pt>
                <c:pt idx="4">
                  <c:v>2.2029262203293376E-4</c:v>
                </c:pt>
                <c:pt idx="5">
                  <c:v>2.0989662591173848E-4</c:v>
                </c:pt>
                <c:pt idx="6">
                  <c:v>3.9715811305767617E-4</c:v>
                </c:pt>
                <c:pt idx="7">
                  <c:v>4.3274935436588263E-4</c:v>
                </c:pt>
                <c:pt idx="8">
                  <c:v>1.8883958077613066E-4</c:v>
                </c:pt>
                <c:pt idx="9">
                  <c:v>1.0084457330139922E-4</c:v>
                </c:pt>
                <c:pt idx="10">
                  <c:v>8.5286634162982757E-5</c:v>
                </c:pt>
                <c:pt idx="11">
                  <c:v>1.2295018980435551E-4</c:v>
                </c:pt>
                <c:pt idx="12">
                  <c:v>0</c:v>
                </c:pt>
                <c:pt idx="13">
                  <c:v>0</c:v>
                </c:pt>
                <c:pt idx="14">
                  <c:v>9.9137503717656395E-5</c:v>
                </c:pt>
                <c:pt idx="15">
                  <c:v>0</c:v>
                </c:pt>
              </c:numCache>
            </c:numRef>
          </c:val>
        </c:ser>
        <c:marker val="1"/>
        <c:axId val="81482496"/>
        <c:axId val="81484800"/>
      </c:lineChart>
      <c:catAx>
        <c:axId val="81482496"/>
        <c:scaling>
          <c:orientation val="minMax"/>
        </c:scaling>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7032992269591645"/>
              <c:y val="0.91610738255033553"/>
            </c:manualLayout>
          </c:layout>
          <c:spPr>
            <a:noFill/>
            <a:ln w="25400">
              <a:noFill/>
            </a:ln>
          </c:spPr>
        </c:title>
        <c:numFmt formatCode="General" sourceLinked="1"/>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81484800"/>
        <c:crosses val="autoZero"/>
        <c:auto val="1"/>
        <c:lblAlgn val="ctr"/>
        <c:lblOffset val="100"/>
        <c:tickLblSkip val="1"/>
        <c:tickMarkSkip val="1"/>
      </c:catAx>
      <c:valAx>
        <c:axId val="81484800"/>
        <c:scaling>
          <c:orientation val="minMax"/>
          <c:max val="2.0000000000000052E-3"/>
        </c:scaling>
        <c:axPos val="l"/>
        <c:majorGridlines>
          <c:spPr>
            <a:ln w="3175">
              <a:solidFill>
                <a:srgbClr val="000000"/>
              </a:solidFill>
              <a:prstDash val="solid"/>
            </a:ln>
          </c:spPr>
        </c:majorGridlines>
        <c:title>
          <c:tx>
            <c:rich>
              <a:bodyPr/>
              <a:lstStyle/>
              <a:p>
                <a:pPr>
                  <a:defRPr sz="1375" b="1" i="0" u="none" strike="noStrike" baseline="0">
                    <a:solidFill>
                      <a:srgbClr val="000000"/>
                    </a:solidFill>
                    <a:latin typeface="Arial"/>
                    <a:ea typeface="Arial"/>
                    <a:cs typeface="Arial"/>
                  </a:defRPr>
                </a:pPr>
                <a:r>
                  <a:rPr lang="en-US"/>
                  <a:t>MIL On, no DTC  Rate (%)</a:t>
                </a:r>
              </a:p>
            </c:rich>
          </c:tx>
          <c:layout>
            <c:manualLayout>
              <c:xMode val="edge"/>
              <c:yMode val="edge"/>
              <c:x val="3.6263755721881299E-2"/>
              <c:y val="0.39093959731543887"/>
            </c:manualLayout>
          </c:layout>
          <c:spPr>
            <a:noFill/>
            <a:ln w="25400">
              <a:noFill/>
            </a:ln>
          </c:spPr>
        </c:title>
        <c:numFmt formatCode="0.00%" sourceLinked="0"/>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81482496"/>
        <c:crosses val="autoZero"/>
        <c:crossBetween val="midCat"/>
        <c:majorUnit val="5.0000000000000034E-4"/>
      </c:valAx>
      <c:spPr>
        <a:noFill/>
        <a:ln w="12700">
          <a:solidFill>
            <a:srgbClr val="808080"/>
          </a:solidFill>
          <a:prstDash val="solid"/>
        </a:ln>
      </c:spPr>
    </c:plotArea>
    <c:legend>
      <c:legendPos val="r"/>
      <c:layout>
        <c:manualLayout>
          <c:xMode val="edge"/>
          <c:yMode val="edge"/>
          <c:x val="0.76043996847096518"/>
          <c:y val="0.26845637583892784"/>
          <c:w val="9.8901151968767198E-2"/>
          <c:h val="8.2214765100671244E-2"/>
        </c:manualLayout>
      </c:layou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3" r="0.750000000000003" t="1" header="0.5" footer="0.5"/>
    <c:pageSetup paperSize="207" orientation="landscape"/>
  </c:printSettings>
</c:chartSpace>
</file>

<file path=xl/charts/chart3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675" b="1" i="0" u="none" strike="noStrike" baseline="0">
                <a:solidFill>
                  <a:srgbClr val="000000"/>
                </a:solidFill>
                <a:latin typeface="Arial"/>
                <a:ea typeface="Arial"/>
                <a:cs typeface="Arial"/>
              </a:defRPr>
            </a:pPr>
            <a:r>
              <a:rPr lang="en-US" sz="1675" b="1" i="0" u="none" strike="noStrike" baseline="0">
                <a:solidFill>
                  <a:srgbClr val="000000"/>
                </a:solidFill>
                <a:latin typeface="Arial"/>
                <a:cs typeface="Arial"/>
              </a:rPr>
              <a:t>OBDII MIL Commanded on and No DTCs Present</a:t>
            </a:r>
          </a:p>
          <a:p>
            <a:pPr>
              <a:defRPr sz="1675" b="1" i="0" u="none" strike="noStrike" baseline="0">
                <a:solidFill>
                  <a:srgbClr val="000000"/>
                </a:solidFill>
                <a:latin typeface="Arial"/>
                <a:ea typeface="Arial"/>
                <a:cs typeface="Arial"/>
              </a:defRPr>
            </a:pPr>
            <a:r>
              <a:rPr lang="en-US" sz="1675" b="0" i="0" u="none" strike="noStrike" baseline="0">
                <a:solidFill>
                  <a:srgbClr val="000000"/>
                </a:solidFill>
                <a:latin typeface="Arial"/>
                <a:cs typeface="Arial"/>
              </a:rPr>
              <a:t>by Model Year and Vehicle Class </a:t>
            </a:r>
          </a:p>
        </c:rich>
      </c:tx>
      <c:layout>
        <c:manualLayout>
          <c:xMode val="edge"/>
          <c:yMode val="edge"/>
          <c:x val="0.22502744237102182"/>
          <c:y val="2.8619575671387832E-2"/>
        </c:manualLayout>
      </c:layout>
      <c:spPr>
        <a:noFill/>
        <a:ln w="25400">
          <a:noFill/>
        </a:ln>
      </c:spPr>
    </c:title>
    <c:plotArea>
      <c:layout>
        <c:manualLayout>
          <c:layoutTarget val="inner"/>
          <c:xMode val="edge"/>
          <c:yMode val="edge"/>
          <c:x val="0.12184412733260162"/>
          <c:y val="0.18181848073587703"/>
          <c:w val="0.79473106476399569"/>
          <c:h val="0.65993374489318124"/>
        </c:manualLayout>
      </c:layout>
      <c:lineChart>
        <c:grouping val="standard"/>
        <c:ser>
          <c:idx val="0"/>
          <c:order val="0"/>
          <c:tx>
            <c:strRef>
              <c:f>'(2)(xix) MIL on no DTCs'!$B$9:$D$9</c:f>
              <c:strCache>
                <c:ptCount val="1"/>
                <c:pt idx="0">
                  <c:v>LDGV</c:v>
                </c:pt>
              </c:strCache>
            </c:strRef>
          </c:tx>
          <c:spPr>
            <a:ln w="12700">
              <a:solidFill>
                <a:srgbClr val="000000"/>
              </a:solidFill>
              <a:prstDash val="solid"/>
            </a:ln>
          </c:spPr>
          <c:marker>
            <c:symbol val="diamond"/>
            <c:size val="8"/>
            <c:spPr>
              <a:solidFill>
                <a:srgbClr val="000000"/>
              </a:solidFill>
              <a:ln>
                <a:solidFill>
                  <a:srgbClr val="000000"/>
                </a:solidFill>
                <a:prstDash val="solid"/>
              </a:ln>
            </c:spPr>
          </c:marker>
          <c:cat>
            <c:numRef>
              <c:f>'(2)(xix) MIL on no DTCs'!$A$11:$A$26</c:f>
              <c:numCache>
                <c:formatCode>General</c:formatCode>
                <c:ptCount val="16"/>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numCache>
            </c:numRef>
          </c:cat>
          <c:val>
            <c:numRef>
              <c:f>'(2)(xix) MIL on no DTCs'!$B$11:$B$26</c:f>
              <c:numCache>
                <c:formatCode>#,##0</c:formatCode>
                <c:ptCount val="16"/>
                <c:pt idx="0">
                  <c:v>39</c:v>
                </c:pt>
                <c:pt idx="1">
                  <c:v>23</c:v>
                </c:pt>
                <c:pt idx="2">
                  <c:v>66</c:v>
                </c:pt>
                <c:pt idx="3">
                  <c:v>63</c:v>
                </c:pt>
                <c:pt idx="4">
                  <c:v>109</c:v>
                </c:pt>
                <c:pt idx="5">
                  <c:v>86</c:v>
                </c:pt>
                <c:pt idx="6">
                  <c:v>127</c:v>
                </c:pt>
                <c:pt idx="7">
                  <c:v>132</c:v>
                </c:pt>
                <c:pt idx="8">
                  <c:v>68</c:v>
                </c:pt>
                <c:pt idx="9">
                  <c:v>14</c:v>
                </c:pt>
                <c:pt idx="10">
                  <c:v>12</c:v>
                </c:pt>
                <c:pt idx="11">
                  <c:v>16</c:v>
                </c:pt>
                <c:pt idx="12">
                  <c:v>7</c:v>
                </c:pt>
                <c:pt idx="13">
                  <c:v>3</c:v>
                </c:pt>
                <c:pt idx="14">
                  <c:v>0</c:v>
                </c:pt>
                <c:pt idx="15">
                  <c:v>0</c:v>
                </c:pt>
              </c:numCache>
            </c:numRef>
          </c:val>
        </c:ser>
        <c:ser>
          <c:idx val="1"/>
          <c:order val="1"/>
          <c:tx>
            <c:strRef>
              <c:f>'(2)(xix) MIL on no DTCs'!$E$9:$G$9</c:f>
              <c:strCache>
                <c:ptCount val="1"/>
                <c:pt idx="0">
                  <c:v>LDGT</c:v>
                </c:pt>
              </c:strCache>
            </c:strRef>
          </c:tx>
          <c:spPr>
            <a:ln w="12700">
              <a:solidFill>
                <a:srgbClr val="969696"/>
              </a:solidFill>
              <a:prstDash val="solid"/>
            </a:ln>
          </c:spPr>
          <c:marker>
            <c:symbol val="square"/>
            <c:size val="8"/>
            <c:spPr>
              <a:noFill/>
              <a:ln>
                <a:solidFill>
                  <a:srgbClr val="969696"/>
                </a:solidFill>
                <a:prstDash val="solid"/>
              </a:ln>
            </c:spPr>
          </c:marker>
          <c:cat>
            <c:numRef>
              <c:f>'(2)(xix) MIL on no DTCs'!$A$11:$A$26</c:f>
              <c:numCache>
                <c:formatCode>General</c:formatCode>
                <c:ptCount val="16"/>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numCache>
            </c:numRef>
          </c:cat>
          <c:val>
            <c:numRef>
              <c:f>'(2)(xix) MIL on no DTCs'!$E$11:$E$26</c:f>
              <c:numCache>
                <c:formatCode>#,##0</c:formatCode>
                <c:ptCount val="16"/>
                <c:pt idx="0">
                  <c:v>4</c:v>
                </c:pt>
                <c:pt idx="1">
                  <c:v>4</c:v>
                </c:pt>
                <c:pt idx="2">
                  <c:v>35</c:v>
                </c:pt>
                <c:pt idx="3">
                  <c:v>27</c:v>
                </c:pt>
                <c:pt idx="4">
                  <c:v>12</c:v>
                </c:pt>
                <c:pt idx="5">
                  <c:v>12</c:v>
                </c:pt>
                <c:pt idx="6">
                  <c:v>27</c:v>
                </c:pt>
                <c:pt idx="7">
                  <c:v>31</c:v>
                </c:pt>
                <c:pt idx="8">
                  <c:v>16</c:v>
                </c:pt>
                <c:pt idx="9">
                  <c:v>8</c:v>
                </c:pt>
                <c:pt idx="10">
                  <c:v>6</c:v>
                </c:pt>
                <c:pt idx="11">
                  <c:v>8</c:v>
                </c:pt>
                <c:pt idx="12">
                  <c:v>0</c:v>
                </c:pt>
                <c:pt idx="13">
                  <c:v>0</c:v>
                </c:pt>
                <c:pt idx="14">
                  <c:v>1</c:v>
                </c:pt>
              </c:numCache>
            </c:numRef>
          </c:val>
        </c:ser>
        <c:marker val="1"/>
        <c:axId val="81526144"/>
        <c:axId val="81532800"/>
      </c:lineChart>
      <c:catAx>
        <c:axId val="81526144"/>
        <c:scaling>
          <c:orientation val="minMax"/>
        </c:scaling>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7420417124039532"/>
              <c:y val="0.92087693483818789"/>
            </c:manualLayout>
          </c:layout>
          <c:spPr>
            <a:noFill/>
            <a:ln w="25400">
              <a:noFill/>
            </a:ln>
          </c:spPr>
        </c:title>
        <c:numFmt formatCode="General" sourceLinked="1"/>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81532800"/>
        <c:crosses val="autoZero"/>
        <c:auto val="1"/>
        <c:lblAlgn val="ctr"/>
        <c:lblOffset val="100"/>
        <c:tickLblSkip val="1"/>
        <c:tickMarkSkip val="1"/>
      </c:catAx>
      <c:valAx>
        <c:axId val="81532800"/>
        <c:scaling>
          <c:orientation val="minMax"/>
          <c:max val="200"/>
        </c:scaling>
        <c:axPos val="l"/>
        <c:majorGridlines>
          <c:spPr>
            <a:ln w="3175">
              <a:solidFill>
                <a:srgbClr val="000000"/>
              </a:solidFill>
              <a:prstDash val="solid"/>
            </a:ln>
          </c:spPr>
        </c:majorGridlines>
        <c:title>
          <c:tx>
            <c:rich>
              <a:bodyPr/>
              <a:lstStyle/>
              <a:p>
                <a:pPr>
                  <a:defRPr sz="1375" b="1" i="0" u="none" strike="noStrike" baseline="0">
                    <a:solidFill>
                      <a:srgbClr val="000000"/>
                    </a:solidFill>
                    <a:latin typeface="Arial"/>
                    <a:ea typeface="Arial"/>
                    <a:cs typeface="Arial"/>
                  </a:defRPr>
                </a:pPr>
                <a:r>
                  <a:rPr lang="en-US"/>
                  <a:t>Number of MIL On</a:t>
                </a:r>
              </a:p>
            </c:rich>
          </c:tx>
          <c:layout>
            <c:manualLayout>
              <c:xMode val="edge"/>
              <c:yMode val="edge"/>
              <c:x val="2.4149286498353458E-2"/>
              <c:y val="0.36195345702049331"/>
            </c:manualLayout>
          </c:layout>
          <c:spPr>
            <a:noFill/>
            <a:ln w="25400">
              <a:noFill/>
            </a:ln>
          </c:spPr>
        </c:title>
        <c:numFmt formatCode="#,##0" sourceLinked="0"/>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81526144"/>
        <c:crosses val="autoZero"/>
        <c:crossBetween val="midCat"/>
        <c:majorUnit val="25"/>
      </c:valAx>
      <c:spPr>
        <a:noFill/>
        <a:ln w="12700">
          <a:solidFill>
            <a:srgbClr val="808080"/>
          </a:solidFill>
          <a:prstDash val="solid"/>
        </a:ln>
      </c:spPr>
    </c:plotArea>
    <c:legend>
      <c:legendPos val="r"/>
      <c:layout>
        <c:manualLayout>
          <c:xMode val="edge"/>
          <c:yMode val="edge"/>
          <c:x val="0.77716794731064753"/>
          <c:y val="0.23569062317613501"/>
          <c:w val="9.8792535675083185E-2"/>
          <c:h val="8.2491718111647239E-2"/>
        </c:manualLayout>
      </c:layou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3" r="0.750000000000003" t="1" header="0.5" footer="0.5"/>
    <c:pageSetup paperSize="207" orientation="landscape"/>
  </c:printSettings>
</c:chartSpace>
</file>

<file path=xl/charts/chart3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200" b="1" i="0" u="none" strike="noStrike" baseline="0">
                <a:solidFill>
                  <a:srgbClr val="000000"/>
                </a:solidFill>
                <a:latin typeface="Arial"/>
                <a:ea typeface="Arial"/>
                <a:cs typeface="Arial"/>
              </a:defRPr>
            </a:pPr>
            <a:r>
              <a:rPr lang="en-US" sz="200" b="1" i="0" u="none" strike="noStrike" baseline="0">
                <a:solidFill>
                  <a:srgbClr val="000000"/>
                </a:solidFill>
                <a:latin typeface="Arial"/>
                <a:cs typeface="Arial"/>
              </a:rPr>
              <a:t>OBDII MIL Commanded Off with DTCs Present  </a:t>
            </a:r>
          </a:p>
          <a:p>
            <a:pPr>
              <a:defRPr sz="200" b="1" i="0" u="none" strike="noStrike" baseline="0">
                <a:solidFill>
                  <a:srgbClr val="000000"/>
                </a:solidFill>
                <a:latin typeface="Arial"/>
                <a:ea typeface="Arial"/>
                <a:cs typeface="Arial"/>
              </a:defRPr>
            </a:pPr>
            <a:r>
              <a:rPr lang="en-US" sz="200" b="0" i="0" u="none" strike="noStrike" baseline="0">
                <a:solidFill>
                  <a:srgbClr val="000000"/>
                </a:solidFill>
                <a:latin typeface="Arial"/>
                <a:cs typeface="Arial"/>
              </a:rPr>
              <a:t>by Model Year and Vehicle Class </a:t>
            </a:r>
          </a:p>
        </c:rich>
      </c:tx>
      <c:layout/>
      <c:spPr>
        <a:noFill/>
        <a:ln w="25400">
          <a:noFill/>
        </a:ln>
      </c:spPr>
    </c:title>
    <c:plotArea>
      <c:layout/>
      <c:lineChart>
        <c:grouping val="standard"/>
        <c:ser>
          <c:idx val="0"/>
          <c:order val="0"/>
          <c:tx>
            <c:strRef>
              <c:f>'(2)(xx) MIL off w  DTCs'!$B$8:$D$8</c:f>
              <c:strCache>
                <c:ptCount val="1"/>
                <c:pt idx="0">
                  <c:v>LDGV</c:v>
                </c:pt>
              </c:strCache>
            </c:strRef>
          </c:tx>
          <c:spPr>
            <a:ln w="12700">
              <a:solidFill>
                <a:srgbClr val="000000"/>
              </a:solidFill>
              <a:prstDash val="solid"/>
            </a:ln>
          </c:spPr>
          <c:marker>
            <c:symbol val="diamond"/>
            <c:size val="8"/>
            <c:spPr>
              <a:solidFill>
                <a:srgbClr val="000000"/>
              </a:solidFill>
              <a:ln>
                <a:solidFill>
                  <a:srgbClr val="000000"/>
                </a:solidFill>
                <a:prstDash val="solid"/>
              </a:ln>
            </c:spPr>
          </c:marker>
          <c:cat>
            <c:numRef>
              <c:f>'(2)(xx) MIL off w  DTCs'!$A$10:$A$22</c:f>
              <c:numCache>
                <c:formatCode>General</c:formatCode>
                <c:ptCount val="13"/>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numCache>
            </c:numRef>
          </c:cat>
          <c:val>
            <c:numRef>
              <c:f>'(2)(xx) MIL off w  DTCs'!$D$10:$D$22</c:f>
              <c:numCache>
                <c:formatCode>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1"/>
          <c:order val="1"/>
          <c:tx>
            <c:strRef>
              <c:f>'(2)(xx) MIL off w  DTCs'!$E$8:$G$8</c:f>
              <c:strCache>
                <c:ptCount val="1"/>
                <c:pt idx="0">
                  <c:v>LDGT</c:v>
                </c:pt>
              </c:strCache>
            </c:strRef>
          </c:tx>
          <c:spPr>
            <a:ln w="12700">
              <a:solidFill>
                <a:srgbClr val="969696"/>
              </a:solidFill>
              <a:prstDash val="solid"/>
            </a:ln>
          </c:spPr>
          <c:marker>
            <c:symbol val="square"/>
            <c:size val="8"/>
            <c:spPr>
              <a:noFill/>
              <a:ln>
                <a:solidFill>
                  <a:srgbClr val="969696"/>
                </a:solidFill>
                <a:prstDash val="solid"/>
              </a:ln>
            </c:spPr>
          </c:marker>
          <c:cat>
            <c:numRef>
              <c:f>'(2)(xx) MIL off w  DTCs'!$A$10:$A$22</c:f>
              <c:numCache>
                <c:formatCode>General</c:formatCode>
                <c:ptCount val="13"/>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numCache>
            </c:numRef>
          </c:cat>
          <c:val>
            <c:numRef>
              <c:f>'(2)(xx) MIL off w  DTCs'!$G$10:$G$22</c:f>
              <c:numCache>
                <c:formatCode>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2"/>
          <c:order val="2"/>
          <c:tx>
            <c:strRef>
              <c:f>'(2)(xx) MIL off w  DTCs'!$H$8:$J$8</c:f>
              <c:strCache>
                <c:ptCount val="1"/>
                <c:pt idx="0">
                  <c:v>MDGV</c:v>
                </c:pt>
              </c:strCache>
            </c:strRef>
          </c:tx>
          <c:spPr>
            <a:ln w="12700">
              <a:solidFill>
                <a:srgbClr val="000000"/>
              </a:solidFill>
              <a:prstDash val="solid"/>
            </a:ln>
          </c:spPr>
          <c:marker>
            <c:symbol val="triangle"/>
            <c:size val="8"/>
            <c:spPr>
              <a:solidFill>
                <a:srgbClr val="000000"/>
              </a:solidFill>
              <a:ln>
                <a:solidFill>
                  <a:srgbClr val="000000"/>
                </a:solidFill>
                <a:prstDash val="solid"/>
              </a:ln>
            </c:spPr>
          </c:marker>
          <c:cat>
            <c:numRef>
              <c:f>'(2)(xx) MIL off w  DTCs'!$A$10:$A$22</c:f>
              <c:numCache>
                <c:formatCode>General</c:formatCode>
                <c:ptCount val="13"/>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numCache>
            </c:numRef>
          </c:cat>
          <c:val>
            <c:numRef>
              <c:f>'(2)(xx) MIL off w  DTCs'!$J$10:$J$22</c:f>
              <c:numCache>
                <c:formatCode>0.00%</c:formatCode>
                <c:ptCount val="13"/>
                <c:pt idx="12">
                  <c:v>0</c:v>
                </c:pt>
              </c:numCache>
            </c:numRef>
          </c:val>
        </c:ser>
        <c:marker val="1"/>
        <c:axId val="81431936"/>
        <c:axId val="81442304"/>
      </c:lineChart>
      <c:catAx>
        <c:axId val="81431936"/>
        <c:scaling>
          <c:orientation val="minMax"/>
        </c:scaling>
        <c:axPos val="b"/>
        <c:numFmt formatCode="General" sourceLinked="1"/>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81442304"/>
        <c:crosses val="autoZero"/>
        <c:auto val="1"/>
        <c:lblAlgn val="ctr"/>
        <c:lblOffset val="100"/>
        <c:tickLblSkip val="1"/>
        <c:tickMarkSkip val="1"/>
      </c:catAx>
      <c:valAx>
        <c:axId val="81442304"/>
        <c:scaling>
          <c:orientation val="minMax"/>
          <c:max val="1.0000000000000005E-2"/>
        </c:scaling>
        <c:axPos val="l"/>
        <c:majorGridlines>
          <c:spPr>
            <a:ln w="3175">
              <a:solidFill>
                <a:srgbClr val="000000"/>
              </a:solidFill>
              <a:prstDash val="solid"/>
            </a:ln>
          </c:spPr>
        </c:majorGridlines>
        <c:numFmt formatCode="0.0%" sourceLinked="0"/>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n-US"/>
          </a:p>
        </c:txPr>
        <c:crossAx val="81431936"/>
        <c:crosses val="autoZero"/>
        <c:crossBetween val="midCat"/>
        <c:majorUnit val="5.0000000000000114E-3"/>
      </c:valAx>
      <c:spPr>
        <a:no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0000000000003" r="0.750000000000003" t="1" header="0.5" footer="0.5"/>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200" b="1" i="0" u="none" strike="noStrike" baseline="0">
                <a:solidFill>
                  <a:srgbClr val="000000"/>
                </a:solidFill>
                <a:latin typeface="Arial"/>
                <a:ea typeface="Arial"/>
                <a:cs typeface="Arial"/>
              </a:defRPr>
            </a:pPr>
            <a:r>
              <a:rPr lang="en-US" sz="200" b="1" i="0" u="none" strike="noStrike" baseline="0">
                <a:solidFill>
                  <a:srgbClr val="000000"/>
                </a:solidFill>
                <a:latin typeface="Arial"/>
                <a:cs typeface="Arial"/>
              </a:rPr>
              <a:t>OBDII MIL Commanded off and DTCs Present</a:t>
            </a:r>
          </a:p>
          <a:p>
            <a:pPr>
              <a:defRPr sz="200" b="1" i="0" u="none" strike="noStrike" baseline="0">
                <a:solidFill>
                  <a:srgbClr val="000000"/>
                </a:solidFill>
                <a:latin typeface="Arial"/>
                <a:ea typeface="Arial"/>
                <a:cs typeface="Arial"/>
              </a:defRPr>
            </a:pPr>
            <a:r>
              <a:rPr lang="en-US" sz="200" b="0" i="0" u="none" strike="noStrike" baseline="0">
                <a:solidFill>
                  <a:srgbClr val="000000"/>
                </a:solidFill>
                <a:latin typeface="Arial"/>
                <a:cs typeface="Arial"/>
              </a:rPr>
              <a:t>by Model Year and Vehicle Class </a:t>
            </a:r>
          </a:p>
        </c:rich>
      </c:tx>
      <c:layout/>
      <c:spPr>
        <a:noFill/>
        <a:ln w="25400">
          <a:noFill/>
        </a:ln>
      </c:spPr>
    </c:title>
    <c:plotArea>
      <c:layout/>
      <c:lineChart>
        <c:grouping val="standard"/>
        <c:ser>
          <c:idx val="0"/>
          <c:order val="0"/>
          <c:tx>
            <c:strRef>
              <c:f>'(2)(xx) MIL off w  DTCs'!$B$8:$D$8</c:f>
              <c:strCache>
                <c:ptCount val="1"/>
                <c:pt idx="0">
                  <c:v>LDGV</c:v>
                </c:pt>
              </c:strCache>
            </c:strRef>
          </c:tx>
          <c:spPr>
            <a:ln w="12700">
              <a:solidFill>
                <a:srgbClr val="000000"/>
              </a:solidFill>
              <a:prstDash val="solid"/>
            </a:ln>
          </c:spPr>
          <c:marker>
            <c:symbol val="diamond"/>
            <c:size val="8"/>
            <c:spPr>
              <a:solidFill>
                <a:srgbClr val="000000"/>
              </a:solidFill>
              <a:ln>
                <a:solidFill>
                  <a:srgbClr val="000000"/>
                </a:solidFill>
                <a:prstDash val="solid"/>
              </a:ln>
            </c:spPr>
          </c:marker>
          <c:cat>
            <c:numRef>
              <c:f>'(2)(xx) MIL off w  DTCs'!$A$10:$A$22</c:f>
              <c:numCache>
                <c:formatCode>General</c:formatCode>
                <c:ptCount val="13"/>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numCache>
            </c:numRef>
          </c:cat>
          <c:val>
            <c:numRef>
              <c:f>'(2)(xx) MIL off w  DTCs'!$B$10:$B$22</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1"/>
          <c:order val="1"/>
          <c:tx>
            <c:strRef>
              <c:f>'(2)(xx) MIL off w  DTCs'!$E$8:$G$8</c:f>
              <c:strCache>
                <c:ptCount val="1"/>
                <c:pt idx="0">
                  <c:v>LDGT</c:v>
                </c:pt>
              </c:strCache>
            </c:strRef>
          </c:tx>
          <c:spPr>
            <a:ln w="12700">
              <a:solidFill>
                <a:srgbClr val="969696"/>
              </a:solidFill>
              <a:prstDash val="solid"/>
            </a:ln>
          </c:spPr>
          <c:marker>
            <c:symbol val="square"/>
            <c:size val="8"/>
            <c:spPr>
              <a:noFill/>
              <a:ln>
                <a:solidFill>
                  <a:srgbClr val="969696"/>
                </a:solidFill>
                <a:prstDash val="solid"/>
              </a:ln>
            </c:spPr>
          </c:marker>
          <c:cat>
            <c:numRef>
              <c:f>'(2)(xx) MIL off w  DTCs'!$A$10:$A$22</c:f>
              <c:numCache>
                <c:formatCode>General</c:formatCode>
                <c:ptCount val="13"/>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numCache>
            </c:numRef>
          </c:cat>
          <c:val>
            <c:numRef>
              <c:f>'(2)(xx) MIL off w  DTCs'!$E$10:$E$22</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2"/>
          <c:order val="2"/>
          <c:tx>
            <c:strRef>
              <c:f>'(2)(xx) MIL off w  DTCs'!$H$8:$J$8</c:f>
              <c:strCache>
                <c:ptCount val="1"/>
                <c:pt idx="0">
                  <c:v>MDGV</c:v>
                </c:pt>
              </c:strCache>
            </c:strRef>
          </c:tx>
          <c:spPr>
            <a:ln w="12700">
              <a:solidFill>
                <a:srgbClr val="000000"/>
              </a:solidFill>
              <a:prstDash val="solid"/>
            </a:ln>
          </c:spPr>
          <c:marker>
            <c:symbol val="triangle"/>
            <c:size val="8"/>
            <c:spPr>
              <a:solidFill>
                <a:srgbClr val="000000"/>
              </a:solidFill>
              <a:ln>
                <a:solidFill>
                  <a:srgbClr val="000000"/>
                </a:solidFill>
                <a:prstDash val="solid"/>
              </a:ln>
            </c:spPr>
          </c:marker>
          <c:cat>
            <c:numRef>
              <c:f>'(2)(xx) MIL off w  DTCs'!$A$10:$A$22</c:f>
              <c:numCache>
                <c:formatCode>General</c:formatCode>
                <c:ptCount val="13"/>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numCache>
            </c:numRef>
          </c:cat>
          <c:val>
            <c:numRef>
              <c:f>'(2)(xx) MIL off w  DTCs'!$H$10:$H$22</c:f>
              <c:numCache>
                <c:formatCode>#,##0</c:formatCode>
                <c:ptCount val="13"/>
                <c:pt idx="12">
                  <c:v>0</c:v>
                </c:pt>
              </c:numCache>
            </c:numRef>
          </c:val>
        </c:ser>
        <c:marker val="1"/>
        <c:axId val="81663872"/>
        <c:axId val="81670144"/>
      </c:lineChart>
      <c:catAx>
        <c:axId val="81663872"/>
        <c:scaling>
          <c:orientation val="minMax"/>
        </c:scaling>
        <c:axPos val="b"/>
        <c:numFmt formatCode="General" sourceLinked="1"/>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81670144"/>
        <c:crosses val="autoZero"/>
        <c:auto val="1"/>
        <c:lblAlgn val="ctr"/>
        <c:lblOffset val="100"/>
        <c:tickLblSkip val="1"/>
        <c:tickMarkSkip val="1"/>
      </c:catAx>
      <c:valAx>
        <c:axId val="81670144"/>
        <c:scaling>
          <c:orientation val="minMax"/>
        </c:scaling>
        <c:axPos val="l"/>
        <c:majorGridlines>
          <c:spPr>
            <a:ln w="3175">
              <a:solidFill>
                <a:srgbClr val="000000"/>
              </a:solidFill>
              <a:prstDash val="solid"/>
            </a:ln>
          </c:spPr>
        </c:majorGridlines>
        <c:numFmt formatCode="#,##0.0" sourceLinked="0"/>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n-US"/>
          </a:p>
        </c:txPr>
        <c:crossAx val="81663872"/>
        <c:crosses val="autoZero"/>
        <c:crossBetween val="midCat"/>
        <c:majorUnit val="54.696600000000011"/>
        <c:minorUnit val="54.696600000000011"/>
      </c:valAx>
      <c:spPr>
        <a:no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0000000000003" r="0.750000000000003" t="1" header="0.5" footer="0.5"/>
    <c:pageSetup orientation="landscape"/>
  </c:printSettings>
</c:chartSpace>
</file>

<file path=xl/charts/chart3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575" b="1" i="0" u="none" strike="noStrike" baseline="0">
                <a:solidFill>
                  <a:srgbClr val="000000"/>
                </a:solidFill>
                <a:latin typeface="Arial"/>
                <a:ea typeface="Arial"/>
                <a:cs typeface="Arial"/>
              </a:defRPr>
            </a:pPr>
            <a:r>
              <a:rPr lang="en-US" sz="1575" b="1" i="0" u="none" strike="noStrike" baseline="0">
                <a:solidFill>
                  <a:srgbClr val="000000"/>
                </a:solidFill>
                <a:latin typeface="Arial"/>
                <a:cs typeface="Arial"/>
              </a:rPr>
              <a:t>OBDII MIL Commanded on with DTCs Present  </a:t>
            </a:r>
          </a:p>
          <a:p>
            <a:pPr>
              <a:defRPr sz="1575" b="1" i="0" u="none" strike="noStrike" baseline="0">
                <a:solidFill>
                  <a:srgbClr val="000000"/>
                </a:solidFill>
                <a:latin typeface="Arial"/>
                <a:ea typeface="Arial"/>
                <a:cs typeface="Arial"/>
              </a:defRPr>
            </a:pPr>
            <a:r>
              <a:rPr lang="en-US" sz="1375" b="0" i="0" u="none" strike="noStrike" baseline="0">
                <a:solidFill>
                  <a:srgbClr val="000000"/>
                </a:solidFill>
                <a:latin typeface="Arial"/>
                <a:cs typeface="Arial"/>
              </a:rPr>
              <a:t>by Model Year and Vehicle Class </a:t>
            </a:r>
          </a:p>
        </c:rich>
      </c:tx>
      <c:layout>
        <c:manualLayout>
          <c:xMode val="edge"/>
          <c:yMode val="edge"/>
          <c:x val="0.30129895604957735"/>
          <c:y val="2.8523489932885671E-2"/>
        </c:manualLayout>
      </c:layout>
      <c:spPr>
        <a:noFill/>
        <a:ln w="25400">
          <a:noFill/>
        </a:ln>
      </c:spPr>
    </c:title>
    <c:plotArea>
      <c:layout>
        <c:manualLayout>
          <c:layoutTarget val="inner"/>
          <c:xMode val="edge"/>
          <c:yMode val="edge"/>
          <c:x val="8.7445961382204965E-2"/>
          <c:y val="0.23657718120805368"/>
          <c:w val="0.81298770037515267"/>
          <c:h val="0.60738255033557065"/>
        </c:manualLayout>
      </c:layout>
      <c:scatterChart>
        <c:scatterStyle val="lineMarker"/>
        <c:ser>
          <c:idx val="0"/>
          <c:order val="0"/>
          <c:tx>
            <c:strRef>
              <c:f>'(2)(xxi) MIL on w DTCs '!$B$7:$D$7</c:f>
              <c:strCache>
                <c:ptCount val="1"/>
                <c:pt idx="0">
                  <c:v>LDGV</c:v>
                </c:pt>
              </c:strCache>
            </c:strRef>
          </c:tx>
          <c:spPr>
            <a:ln w="12700">
              <a:solidFill>
                <a:srgbClr val="000000"/>
              </a:solidFill>
              <a:prstDash val="solid"/>
            </a:ln>
          </c:spPr>
          <c:marker>
            <c:symbol val="diamond"/>
            <c:size val="8"/>
            <c:spPr>
              <a:solidFill>
                <a:srgbClr val="000000"/>
              </a:solidFill>
              <a:ln>
                <a:solidFill>
                  <a:srgbClr val="000000"/>
                </a:solidFill>
                <a:prstDash val="solid"/>
              </a:ln>
            </c:spPr>
          </c:marker>
          <c:xVal>
            <c:numRef>
              <c:f>'(2)(xxi) MIL on w DTCs '!$A$9:$A$24</c:f>
              <c:numCache>
                <c:formatCode>General</c:formatCode>
                <c:ptCount val="16"/>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numCache>
            </c:numRef>
          </c:xVal>
          <c:yVal>
            <c:numRef>
              <c:f>'(2)(xxi) MIL on w DTCs '!$D$9:$D$24</c:f>
              <c:numCache>
                <c:formatCode>0.0%</c:formatCode>
                <c:ptCount val="16"/>
                <c:pt idx="0">
                  <c:v>9.1552357032457496E-2</c:v>
                </c:pt>
                <c:pt idx="1">
                  <c:v>8.5567063079049294E-2</c:v>
                </c:pt>
                <c:pt idx="2">
                  <c:v>7.7163225343377398E-2</c:v>
                </c:pt>
                <c:pt idx="3">
                  <c:v>6.6571355045320676E-2</c:v>
                </c:pt>
                <c:pt idx="4">
                  <c:v>6.1893221565494434E-2</c:v>
                </c:pt>
                <c:pt idx="5">
                  <c:v>5.7384431137724554E-2</c:v>
                </c:pt>
                <c:pt idx="6">
                  <c:v>4.468715500652351E-2</c:v>
                </c:pt>
                <c:pt idx="7">
                  <c:v>3.2727166996195191E-2</c:v>
                </c:pt>
                <c:pt idx="8">
                  <c:v>2.2571267059678591E-2</c:v>
                </c:pt>
                <c:pt idx="9">
                  <c:v>1.6264737720357497E-2</c:v>
                </c:pt>
                <c:pt idx="10">
                  <c:v>1.1512552026657973E-2</c:v>
                </c:pt>
                <c:pt idx="11">
                  <c:v>5.7256345287680626E-3</c:v>
                </c:pt>
                <c:pt idx="12">
                  <c:v>3.4402913922415498E-3</c:v>
                </c:pt>
                <c:pt idx="13">
                  <c:v>1.6921418718551572E-3</c:v>
                </c:pt>
                <c:pt idx="14">
                  <c:v>5.8972801029343437E-4</c:v>
                </c:pt>
                <c:pt idx="15">
                  <c:v>0</c:v>
                </c:pt>
              </c:numCache>
            </c:numRef>
          </c:yVal>
        </c:ser>
        <c:ser>
          <c:idx val="1"/>
          <c:order val="1"/>
          <c:tx>
            <c:strRef>
              <c:f>'(2)(xxi) MIL on w DTCs '!$E$7:$G$7</c:f>
              <c:strCache>
                <c:ptCount val="1"/>
                <c:pt idx="0">
                  <c:v>LDGT</c:v>
                </c:pt>
              </c:strCache>
            </c:strRef>
          </c:tx>
          <c:spPr>
            <a:ln w="12700">
              <a:solidFill>
                <a:srgbClr val="969696"/>
              </a:solidFill>
              <a:prstDash val="solid"/>
            </a:ln>
          </c:spPr>
          <c:marker>
            <c:symbol val="square"/>
            <c:size val="8"/>
            <c:spPr>
              <a:noFill/>
              <a:ln>
                <a:solidFill>
                  <a:srgbClr val="969696"/>
                </a:solidFill>
                <a:prstDash val="solid"/>
              </a:ln>
            </c:spPr>
          </c:marker>
          <c:xVal>
            <c:numRef>
              <c:f>'(2)(xxi) MIL on w DTCs '!$A$9:$A$24</c:f>
              <c:numCache>
                <c:formatCode>General</c:formatCode>
                <c:ptCount val="16"/>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numCache>
            </c:numRef>
          </c:xVal>
          <c:yVal>
            <c:numRef>
              <c:f>'(2)(xxi) MIL on w DTCs '!$G$9:$G$24</c:f>
              <c:numCache>
                <c:formatCode>0.0%</c:formatCode>
                <c:ptCount val="16"/>
                <c:pt idx="0">
                  <c:v>0.10156210247799319</c:v>
                </c:pt>
                <c:pt idx="1">
                  <c:v>8.9722514466070491E-2</c:v>
                </c:pt>
                <c:pt idx="2">
                  <c:v>7.7497220898840716E-2</c:v>
                </c:pt>
                <c:pt idx="3">
                  <c:v>6.3885295858636795E-2</c:v>
                </c:pt>
                <c:pt idx="4">
                  <c:v>5.6927285077010628E-2</c:v>
                </c:pt>
                <c:pt idx="5">
                  <c:v>5.9155865736124962E-2</c:v>
                </c:pt>
                <c:pt idx="6">
                  <c:v>4.7879616963064295E-2</c:v>
                </c:pt>
                <c:pt idx="7">
                  <c:v>3.6588259928805753E-2</c:v>
                </c:pt>
                <c:pt idx="8">
                  <c:v>2.6154281937494098E-2</c:v>
                </c:pt>
                <c:pt idx="9">
                  <c:v>1.9878986512038319E-2</c:v>
                </c:pt>
                <c:pt idx="10">
                  <c:v>1.3631647027050078E-2</c:v>
                </c:pt>
                <c:pt idx="11">
                  <c:v>7.6997556364977642E-3</c:v>
                </c:pt>
                <c:pt idx="12">
                  <c:v>3.6836779864668312E-3</c:v>
                </c:pt>
                <c:pt idx="13">
                  <c:v>2.4087553018798764E-3</c:v>
                </c:pt>
                <c:pt idx="14">
                  <c:v>5.9482502230593834E-4</c:v>
                </c:pt>
                <c:pt idx="15">
                  <c:v>0</c:v>
                </c:pt>
              </c:numCache>
            </c:numRef>
          </c:yVal>
        </c:ser>
        <c:ser>
          <c:idx val="2"/>
          <c:order val="2"/>
          <c:tx>
            <c:strRef>
              <c:f>'(2)(xxi) MIL on w DTCs '!$H$7:$J$7</c:f>
              <c:strCache>
                <c:ptCount val="1"/>
                <c:pt idx="0">
                  <c:v>MDGV</c:v>
                </c:pt>
              </c:strCache>
            </c:strRef>
          </c:tx>
          <c:spPr>
            <a:ln w="12700">
              <a:solidFill>
                <a:srgbClr val="000000"/>
              </a:solidFill>
              <a:prstDash val="solid"/>
            </a:ln>
          </c:spPr>
          <c:marker>
            <c:symbol val="triangle"/>
            <c:size val="8"/>
            <c:spPr>
              <a:solidFill>
                <a:srgbClr val="000000"/>
              </a:solidFill>
              <a:ln>
                <a:solidFill>
                  <a:srgbClr val="000000"/>
                </a:solidFill>
                <a:prstDash val="solid"/>
              </a:ln>
            </c:spPr>
          </c:marker>
          <c:xVal>
            <c:numRef>
              <c:f>'(2)(xxi) MIL on w DTCs '!$A$21:$A$23</c:f>
              <c:numCache>
                <c:formatCode>General</c:formatCode>
                <c:ptCount val="3"/>
                <c:pt idx="0">
                  <c:v>2008</c:v>
                </c:pt>
                <c:pt idx="1">
                  <c:v>2009</c:v>
                </c:pt>
                <c:pt idx="2">
                  <c:v>2010</c:v>
                </c:pt>
              </c:numCache>
            </c:numRef>
          </c:xVal>
          <c:yVal>
            <c:numRef>
              <c:f>'(2)(xxi) MIL on w DTCs '!$J$21:$J$23</c:f>
              <c:numCache>
                <c:formatCode>0.0%</c:formatCode>
                <c:ptCount val="3"/>
                <c:pt idx="0">
                  <c:v>9.5925452219989046E-3</c:v>
                </c:pt>
                <c:pt idx="1">
                  <c:v>7.8471511429546222E-3</c:v>
                </c:pt>
                <c:pt idx="2">
                  <c:v>1.3698630136986301E-3</c:v>
                </c:pt>
              </c:numCache>
            </c:numRef>
          </c:yVal>
        </c:ser>
        <c:axId val="81625856"/>
        <c:axId val="81628160"/>
      </c:scatterChart>
      <c:valAx>
        <c:axId val="81625856"/>
        <c:scaling>
          <c:orientation val="minMax"/>
          <c:max val="2011"/>
          <c:min val="1996"/>
        </c:scaling>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4848522768299148"/>
              <c:y val="0.9093959731543626"/>
            </c:manualLayout>
          </c:layout>
          <c:spPr>
            <a:noFill/>
            <a:ln w="25400">
              <a:noFill/>
            </a:ln>
          </c:spPr>
        </c:title>
        <c:numFmt formatCode="General" sourceLinked="1"/>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81628160"/>
        <c:crosses val="autoZero"/>
        <c:crossBetween val="midCat"/>
        <c:majorUnit val="1"/>
      </c:valAx>
      <c:valAx>
        <c:axId val="81628160"/>
        <c:scaling>
          <c:orientation val="minMax"/>
          <c:max val="0.2"/>
        </c:scaling>
        <c:axPos val="l"/>
        <c:majorGridlines>
          <c:spPr>
            <a:ln w="3175">
              <a:solidFill>
                <a:srgbClr val="000000"/>
              </a:solidFill>
              <a:prstDash val="solid"/>
            </a:ln>
          </c:spPr>
        </c:majorGridlines>
        <c:title>
          <c:tx>
            <c:rich>
              <a:bodyPr/>
              <a:lstStyle/>
              <a:p>
                <a:pPr>
                  <a:defRPr sz="1375" b="1" i="0" u="none" strike="noStrike" baseline="0">
                    <a:solidFill>
                      <a:srgbClr val="000000"/>
                    </a:solidFill>
                    <a:latin typeface="Arial"/>
                    <a:ea typeface="Arial"/>
                    <a:cs typeface="Arial"/>
                  </a:defRPr>
                </a:pPr>
                <a:r>
                  <a:rPr lang="en-US"/>
                  <a:t>Mil On with</a:t>
                </a:r>
                <a:r>
                  <a:rPr lang="en-US" baseline="0"/>
                  <a:t> DTCs </a:t>
                </a:r>
                <a:r>
                  <a:rPr lang="en-US"/>
                  <a:t>Rate (%)</a:t>
                </a:r>
              </a:p>
            </c:rich>
          </c:tx>
          <c:layout>
            <c:manualLayout>
              <c:xMode val="edge"/>
              <c:yMode val="edge"/>
              <c:x val="1.7316031956872261E-2"/>
              <c:y val="0.39261744966443141"/>
            </c:manualLayout>
          </c:layout>
          <c:spPr>
            <a:noFill/>
            <a:ln w="25400">
              <a:noFill/>
            </a:ln>
          </c:spPr>
        </c:title>
        <c:numFmt formatCode="0%" sourceLinked="0"/>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81625856"/>
        <c:crosses val="autoZero"/>
        <c:crossBetween val="midCat"/>
        <c:majorUnit val="0.05"/>
      </c:valAx>
      <c:spPr>
        <a:noFill/>
        <a:ln w="12700">
          <a:solidFill>
            <a:srgbClr val="808080"/>
          </a:solidFill>
          <a:prstDash val="solid"/>
        </a:ln>
      </c:spPr>
    </c:plotArea>
    <c:legend>
      <c:legendPos val="r"/>
      <c:layout>
        <c:manualLayout>
          <c:xMode val="edge"/>
          <c:yMode val="edge"/>
          <c:x val="0.80519548599456003"/>
          <c:y val="0.25"/>
          <c:w val="8.225115179514321E-2"/>
          <c:h val="0.1359060402684564"/>
        </c:manualLayout>
      </c:layou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550" b="0" i="0" u="none" strike="noStrike" baseline="0">
          <a:solidFill>
            <a:srgbClr val="000000"/>
          </a:solidFill>
          <a:latin typeface="Arial"/>
          <a:ea typeface="Arial"/>
          <a:cs typeface="Arial"/>
        </a:defRPr>
      </a:pPr>
      <a:endParaRPr lang="en-US"/>
    </a:p>
  </c:txPr>
  <c:printSettings>
    <c:headerFooter alignWithMargins="0"/>
    <c:pageMargins b="1" l="0.750000000000003" r="0.750000000000003" t="1" header="0.5" footer="0.5"/>
    <c:pageSetup paperSize="207" orientation="landscape"/>
  </c:printSettings>
</c:chartSpace>
</file>

<file path=xl/charts/chart3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575" b="1" i="0" u="none" strike="noStrike" baseline="0">
                <a:solidFill>
                  <a:srgbClr val="000000"/>
                </a:solidFill>
                <a:latin typeface="Arial"/>
                <a:ea typeface="Arial"/>
                <a:cs typeface="Arial"/>
              </a:defRPr>
            </a:pPr>
            <a:r>
              <a:rPr lang="en-US" sz="1575" b="1" i="0" u="none" strike="noStrike" baseline="0">
                <a:solidFill>
                  <a:srgbClr val="000000"/>
                </a:solidFill>
                <a:latin typeface="Arial"/>
                <a:cs typeface="Arial"/>
              </a:rPr>
              <a:t>OBDII MIL Commanded on with DTCs Present </a:t>
            </a:r>
          </a:p>
          <a:p>
            <a:pPr>
              <a:defRPr sz="1575" b="1" i="0" u="none" strike="noStrike" baseline="0">
                <a:solidFill>
                  <a:srgbClr val="000000"/>
                </a:solidFill>
                <a:latin typeface="Arial"/>
                <a:ea typeface="Arial"/>
                <a:cs typeface="Arial"/>
              </a:defRPr>
            </a:pPr>
            <a:r>
              <a:rPr lang="en-US" sz="1375" b="0" i="0" u="none" strike="noStrike" baseline="0">
                <a:solidFill>
                  <a:srgbClr val="000000"/>
                </a:solidFill>
                <a:latin typeface="Arial"/>
                <a:cs typeface="Arial"/>
              </a:rPr>
              <a:t>by Model Year and Vehicle Class </a:t>
            </a:r>
          </a:p>
        </c:rich>
      </c:tx>
      <c:layout>
        <c:manualLayout>
          <c:xMode val="edge"/>
          <c:yMode val="edge"/>
          <c:x val="0.30164217804667248"/>
          <c:y val="2.8619575671387832E-2"/>
        </c:manualLayout>
      </c:layout>
      <c:spPr>
        <a:noFill/>
        <a:ln w="25400">
          <a:noFill/>
        </a:ln>
      </c:spPr>
    </c:title>
    <c:plotArea>
      <c:layout>
        <c:manualLayout>
          <c:layoutTarget val="inner"/>
          <c:xMode val="edge"/>
          <c:yMode val="edge"/>
          <c:x val="0.10112359550561822"/>
          <c:y val="0.19697002079719891"/>
          <c:w val="0.80812445980985304"/>
          <c:h val="0.64646570928311364"/>
        </c:manualLayout>
      </c:layout>
      <c:lineChart>
        <c:grouping val="standard"/>
        <c:ser>
          <c:idx val="0"/>
          <c:order val="0"/>
          <c:tx>
            <c:strRef>
              <c:f>'(2)(xxi) MIL on w DTCs '!$B$7:$D$7</c:f>
              <c:strCache>
                <c:ptCount val="1"/>
                <c:pt idx="0">
                  <c:v>LDGV</c:v>
                </c:pt>
              </c:strCache>
            </c:strRef>
          </c:tx>
          <c:spPr>
            <a:ln w="12700">
              <a:solidFill>
                <a:srgbClr val="000000"/>
              </a:solidFill>
              <a:prstDash val="solid"/>
            </a:ln>
          </c:spPr>
          <c:marker>
            <c:symbol val="diamond"/>
            <c:size val="8"/>
            <c:spPr>
              <a:solidFill>
                <a:srgbClr val="000000"/>
              </a:solidFill>
              <a:ln>
                <a:solidFill>
                  <a:srgbClr val="000000"/>
                </a:solidFill>
                <a:prstDash val="solid"/>
              </a:ln>
            </c:spPr>
          </c:marker>
          <c:cat>
            <c:numRef>
              <c:f>'(2)(xxi) MIL on w DTCs '!$A$9:$A$24</c:f>
              <c:numCache>
                <c:formatCode>General</c:formatCode>
                <c:ptCount val="16"/>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numCache>
            </c:numRef>
          </c:cat>
          <c:val>
            <c:numRef>
              <c:f>'(2)(xxi) MIL on w DTCs '!$B$9:$B$24</c:f>
              <c:numCache>
                <c:formatCode>#,##0</c:formatCode>
                <c:ptCount val="16"/>
                <c:pt idx="0">
                  <c:v>7582</c:v>
                </c:pt>
                <c:pt idx="1">
                  <c:v>10030</c:v>
                </c:pt>
                <c:pt idx="2">
                  <c:v>11073</c:v>
                </c:pt>
                <c:pt idx="3">
                  <c:v>11641</c:v>
                </c:pt>
                <c:pt idx="4">
                  <c:v>12744</c:v>
                </c:pt>
                <c:pt idx="5">
                  <c:v>11979</c:v>
                </c:pt>
                <c:pt idx="6">
                  <c:v>10241</c:v>
                </c:pt>
                <c:pt idx="7">
                  <c:v>7879</c:v>
                </c:pt>
                <c:pt idx="8">
                  <c:v>5590</c:v>
                </c:pt>
                <c:pt idx="9">
                  <c:v>4162</c:v>
                </c:pt>
                <c:pt idx="10">
                  <c:v>2719</c:v>
                </c:pt>
                <c:pt idx="11">
                  <c:v>1453</c:v>
                </c:pt>
                <c:pt idx="12">
                  <c:v>783</c:v>
                </c:pt>
                <c:pt idx="13">
                  <c:v>303</c:v>
                </c:pt>
                <c:pt idx="14">
                  <c:v>33</c:v>
                </c:pt>
                <c:pt idx="15">
                  <c:v>0</c:v>
                </c:pt>
              </c:numCache>
            </c:numRef>
          </c:val>
        </c:ser>
        <c:ser>
          <c:idx val="1"/>
          <c:order val="1"/>
          <c:tx>
            <c:strRef>
              <c:f>'(2)(xxi) MIL on w DTCs '!$E$7:$G$7</c:f>
              <c:strCache>
                <c:ptCount val="1"/>
                <c:pt idx="0">
                  <c:v>LDGT</c:v>
                </c:pt>
              </c:strCache>
            </c:strRef>
          </c:tx>
          <c:spPr>
            <a:ln w="12700">
              <a:solidFill>
                <a:srgbClr val="969696"/>
              </a:solidFill>
              <a:prstDash val="solid"/>
            </a:ln>
          </c:spPr>
          <c:marker>
            <c:symbol val="square"/>
            <c:size val="8"/>
            <c:spPr>
              <a:noFill/>
              <a:ln>
                <a:solidFill>
                  <a:srgbClr val="969696"/>
                </a:solidFill>
                <a:prstDash val="solid"/>
              </a:ln>
            </c:spPr>
          </c:marker>
          <c:cat>
            <c:numRef>
              <c:f>'(2)(xxi) MIL on w DTCs '!$A$9:$A$24</c:f>
              <c:numCache>
                <c:formatCode>General</c:formatCode>
                <c:ptCount val="16"/>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numCache>
            </c:numRef>
          </c:cat>
          <c:val>
            <c:numRef>
              <c:f>'(2)(xxi) MIL on w DTCs '!$E$9:$E$24</c:f>
              <c:numCache>
                <c:formatCode>#,##0</c:formatCode>
                <c:ptCount val="16"/>
                <c:pt idx="0">
                  <c:v>1996</c:v>
                </c:pt>
                <c:pt idx="1">
                  <c:v>2729</c:v>
                </c:pt>
                <c:pt idx="2">
                  <c:v>2928</c:v>
                </c:pt>
                <c:pt idx="3">
                  <c:v>2914</c:v>
                </c:pt>
                <c:pt idx="4">
                  <c:v>3101</c:v>
                </c:pt>
                <c:pt idx="5">
                  <c:v>3382</c:v>
                </c:pt>
                <c:pt idx="6">
                  <c:v>3255</c:v>
                </c:pt>
                <c:pt idx="7">
                  <c:v>2621</c:v>
                </c:pt>
                <c:pt idx="8">
                  <c:v>2216</c:v>
                </c:pt>
                <c:pt idx="9">
                  <c:v>1577</c:v>
                </c:pt>
                <c:pt idx="10">
                  <c:v>959</c:v>
                </c:pt>
                <c:pt idx="11">
                  <c:v>501</c:v>
                </c:pt>
                <c:pt idx="12">
                  <c:v>233</c:v>
                </c:pt>
                <c:pt idx="13">
                  <c:v>92</c:v>
                </c:pt>
                <c:pt idx="14">
                  <c:v>6</c:v>
                </c:pt>
                <c:pt idx="15">
                  <c:v>0</c:v>
                </c:pt>
              </c:numCache>
            </c:numRef>
          </c:val>
        </c:ser>
        <c:ser>
          <c:idx val="2"/>
          <c:order val="2"/>
          <c:tx>
            <c:strRef>
              <c:f>'(2)(xxi) MIL on w DTCs '!$H$7:$J$7</c:f>
              <c:strCache>
                <c:ptCount val="1"/>
                <c:pt idx="0">
                  <c:v>MDGV</c:v>
                </c:pt>
              </c:strCache>
            </c:strRef>
          </c:tx>
          <c:spPr>
            <a:ln w="12700">
              <a:solidFill>
                <a:srgbClr val="000000"/>
              </a:solidFill>
              <a:prstDash val="solid"/>
            </a:ln>
          </c:spPr>
          <c:marker>
            <c:symbol val="triangle"/>
            <c:size val="8"/>
            <c:spPr>
              <a:solidFill>
                <a:srgbClr val="000000"/>
              </a:solidFill>
              <a:ln>
                <a:solidFill>
                  <a:srgbClr val="000000"/>
                </a:solidFill>
                <a:prstDash val="solid"/>
              </a:ln>
            </c:spPr>
          </c:marker>
          <c:cat>
            <c:numRef>
              <c:f>'(2)(xxi) MIL on w DTCs '!$A$9:$A$24</c:f>
              <c:numCache>
                <c:formatCode>General</c:formatCode>
                <c:ptCount val="16"/>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numCache>
            </c:numRef>
          </c:cat>
          <c:val>
            <c:numRef>
              <c:f>'(2)(xxi) MIL on w DTCs '!$H$9:$H$24</c:f>
              <c:numCache>
                <c:formatCode>#,##0</c:formatCode>
                <c:ptCount val="16"/>
                <c:pt idx="12">
                  <c:v>105</c:v>
                </c:pt>
                <c:pt idx="13">
                  <c:v>46</c:v>
                </c:pt>
                <c:pt idx="14">
                  <c:v>1</c:v>
                </c:pt>
                <c:pt idx="15">
                  <c:v>0</c:v>
                </c:pt>
              </c:numCache>
            </c:numRef>
          </c:val>
        </c:ser>
        <c:marker val="1"/>
        <c:axId val="81756544"/>
        <c:axId val="81758848"/>
      </c:lineChart>
      <c:catAx>
        <c:axId val="81756544"/>
        <c:scaling>
          <c:orientation val="minMax"/>
        </c:scaling>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5980985306828032"/>
              <c:y val="0.90909240367938171"/>
            </c:manualLayout>
          </c:layout>
          <c:spPr>
            <a:noFill/>
            <a:ln w="25400">
              <a:noFill/>
            </a:ln>
          </c:spPr>
        </c:title>
        <c:numFmt formatCode="General" sourceLinked="1"/>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81758848"/>
        <c:crosses val="autoZero"/>
        <c:auto val="1"/>
        <c:lblAlgn val="ctr"/>
        <c:lblOffset val="100"/>
        <c:tickLblSkip val="1"/>
        <c:tickMarkSkip val="1"/>
      </c:catAx>
      <c:valAx>
        <c:axId val="81758848"/>
        <c:scaling>
          <c:orientation val="minMax"/>
        </c:scaling>
        <c:axPos val="l"/>
        <c:majorGridlines>
          <c:spPr>
            <a:ln w="3175">
              <a:solidFill>
                <a:srgbClr val="000000"/>
              </a:solidFill>
              <a:prstDash val="solid"/>
            </a:ln>
          </c:spPr>
        </c:majorGridlines>
        <c:title>
          <c:tx>
            <c:rich>
              <a:bodyPr/>
              <a:lstStyle/>
              <a:p>
                <a:pPr>
                  <a:defRPr sz="1375" b="1" i="0" u="none" strike="noStrike" baseline="0">
                    <a:solidFill>
                      <a:srgbClr val="000000"/>
                    </a:solidFill>
                    <a:latin typeface="Arial"/>
                    <a:ea typeface="Arial"/>
                    <a:cs typeface="Arial"/>
                  </a:defRPr>
                </a:pPr>
                <a:r>
                  <a:rPr lang="en-US"/>
                  <a:t>Number of MIL On</a:t>
                </a:r>
              </a:p>
            </c:rich>
          </c:tx>
          <c:layout>
            <c:manualLayout>
              <c:xMode val="edge"/>
              <c:yMode val="edge"/>
              <c:x val="1.8150388936905803E-2"/>
              <c:y val="0.38215551043559026"/>
            </c:manualLayout>
          </c:layout>
          <c:spPr>
            <a:noFill/>
            <a:ln w="25400">
              <a:noFill/>
            </a:ln>
          </c:spPr>
        </c:title>
        <c:numFmt formatCode="#,##0" sourceLinked="0"/>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81756544"/>
        <c:crosses val="autoZero"/>
        <c:crossBetween val="midCat"/>
      </c:valAx>
      <c:spPr>
        <a:noFill/>
        <a:ln w="12700">
          <a:solidFill>
            <a:srgbClr val="808080"/>
          </a:solidFill>
          <a:prstDash val="solid"/>
        </a:ln>
      </c:spPr>
    </c:plotArea>
    <c:legend>
      <c:legendPos val="r"/>
      <c:layout>
        <c:manualLayout>
          <c:xMode val="edge"/>
          <c:yMode val="edge"/>
          <c:x val="0.81244598098530652"/>
          <c:y val="0.20875455195600529"/>
          <c:w val="8.2108902333621545E-2"/>
          <c:h val="0.13804736500316553"/>
        </c:manualLayout>
      </c:layou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550" b="0" i="0" u="none" strike="noStrike" baseline="0">
          <a:solidFill>
            <a:srgbClr val="000000"/>
          </a:solidFill>
          <a:latin typeface="Arial"/>
          <a:ea typeface="Arial"/>
          <a:cs typeface="Arial"/>
        </a:defRPr>
      </a:pPr>
      <a:endParaRPr lang="en-US"/>
    </a:p>
  </c:txPr>
  <c:printSettings>
    <c:headerFooter alignWithMargins="0"/>
    <c:pageMargins b="1" l="0.750000000000003" r="0.750000000000003" t="1" header="0.5" footer="0.5"/>
    <c:pageSetup paperSize="207" orientation="landscape"/>
  </c:printSettings>
</c:chartSpace>
</file>

<file path=xl/charts/chart3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575" b="1" i="0" u="none" strike="noStrike" baseline="0">
                <a:solidFill>
                  <a:srgbClr val="000000"/>
                </a:solidFill>
                <a:latin typeface="Arial"/>
                <a:ea typeface="Arial"/>
                <a:cs typeface="Arial"/>
              </a:defRPr>
            </a:pPr>
            <a:r>
              <a:rPr lang="en-US" sz="1575" b="1" i="0" u="none" strike="noStrike" baseline="0">
                <a:solidFill>
                  <a:srgbClr val="000000"/>
                </a:solidFill>
                <a:latin typeface="Arial"/>
                <a:cs typeface="Arial"/>
              </a:rPr>
              <a:t>OBDII MIL Commanded off and No DTCs Present</a:t>
            </a:r>
          </a:p>
          <a:p>
            <a:pPr>
              <a:defRPr sz="1575" b="1" i="0" u="none" strike="noStrike" baseline="0">
                <a:solidFill>
                  <a:srgbClr val="000000"/>
                </a:solidFill>
                <a:latin typeface="Arial"/>
                <a:ea typeface="Arial"/>
                <a:cs typeface="Arial"/>
              </a:defRPr>
            </a:pPr>
            <a:r>
              <a:rPr lang="en-US" sz="1375" b="0" i="0" u="none" strike="noStrike" baseline="0">
                <a:solidFill>
                  <a:srgbClr val="000000"/>
                </a:solidFill>
                <a:latin typeface="Arial"/>
                <a:cs typeface="Arial"/>
              </a:rPr>
              <a:t>by Model Year and Vehicle Class </a:t>
            </a:r>
          </a:p>
        </c:rich>
      </c:tx>
      <c:layout>
        <c:manualLayout>
          <c:xMode val="edge"/>
          <c:yMode val="edge"/>
          <c:x val="0.27456406623413332"/>
          <c:y val="2.8619575671387832E-2"/>
        </c:manualLayout>
      </c:layout>
      <c:spPr>
        <a:noFill/>
        <a:ln w="25400">
          <a:noFill/>
        </a:ln>
      </c:spPr>
    </c:title>
    <c:plotArea>
      <c:layout>
        <c:manualLayout>
          <c:layoutTarget val="inner"/>
          <c:xMode val="edge"/>
          <c:yMode val="edge"/>
          <c:x val="0.11386603415729959"/>
          <c:y val="0.1986535252484552"/>
          <c:w val="0.79063431781802262"/>
          <c:h val="0.64478220483185511"/>
        </c:manualLayout>
      </c:layout>
      <c:scatterChart>
        <c:scatterStyle val="lineMarker"/>
        <c:ser>
          <c:idx val="0"/>
          <c:order val="0"/>
          <c:tx>
            <c:strRef>
              <c:f>'(2)(xxii) MIL off no DTCs '!$B$8:$D$8</c:f>
              <c:strCache>
                <c:ptCount val="1"/>
                <c:pt idx="0">
                  <c:v>LDGV</c:v>
                </c:pt>
              </c:strCache>
            </c:strRef>
          </c:tx>
          <c:spPr>
            <a:ln w="12700">
              <a:solidFill>
                <a:srgbClr val="000000"/>
              </a:solidFill>
              <a:prstDash val="solid"/>
            </a:ln>
          </c:spPr>
          <c:marker>
            <c:symbol val="diamond"/>
            <c:size val="8"/>
            <c:spPr>
              <a:solidFill>
                <a:srgbClr val="000000"/>
              </a:solidFill>
              <a:ln>
                <a:solidFill>
                  <a:srgbClr val="000000"/>
                </a:solidFill>
                <a:prstDash val="solid"/>
              </a:ln>
            </c:spPr>
          </c:marker>
          <c:xVal>
            <c:numRef>
              <c:f>'(2)(xxii) MIL off no DTCs '!$A$10:$A$25</c:f>
              <c:numCache>
                <c:formatCode>General</c:formatCode>
                <c:ptCount val="16"/>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numCache>
            </c:numRef>
          </c:xVal>
          <c:yVal>
            <c:numRef>
              <c:f>'(2)(xxii) MIL off no DTCs '!$H$10:$H$25</c:f>
              <c:numCache>
                <c:formatCode>#,##0</c:formatCode>
                <c:ptCount val="16"/>
                <c:pt idx="12">
                  <c:v>10841</c:v>
                </c:pt>
                <c:pt idx="13">
                  <c:v>5816</c:v>
                </c:pt>
                <c:pt idx="14">
                  <c:v>729</c:v>
                </c:pt>
                <c:pt idx="15">
                  <c:v>30</c:v>
                </c:pt>
              </c:numCache>
            </c:numRef>
          </c:yVal>
        </c:ser>
        <c:ser>
          <c:idx val="1"/>
          <c:order val="1"/>
          <c:tx>
            <c:strRef>
              <c:f>'(2)(xxii) MIL off no DTCs '!$E$8:$G$8</c:f>
              <c:strCache>
                <c:ptCount val="1"/>
                <c:pt idx="0">
                  <c:v>LDGT</c:v>
                </c:pt>
              </c:strCache>
            </c:strRef>
          </c:tx>
          <c:spPr>
            <a:ln w="12700">
              <a:solidFill>
                <a:srgbClr val="969696"/>
              </a:solidFill>
              <a:prstDash val="solid"/>
            </a:ln>
          </c:spPr>
          <c:marker>
            <c:symbol val="square"/>
            <c:size val="8"/>
            <c:spPr>
              <a:noFill/>
              <a:ln>
                <a:solidFill>
                  <a:srgbClr val="969696"/>
                </a:solidFill>
                <a:prstDash val="solid"/>
              </a:ln>
            </c:spPr>
          </c:marker>
          <c:xVal>
            <c:numRef>
              <c:f>'(2)(xxii) MIL off no DTCs '!$A$10:$A$25</c:f>
              <c:numCache>
                <c:formatCode>General</c:formatCode>
                <c:ptCount val="16"/>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numCache>
            </c:numRef>
          </c:xVal>
          <c:yVal>
            <c:numRef>
              <c:f>'(2)(xxii) MIL off no DTCs '!$E$10:$E$25</c:f>
              <c:numCache>
                <c:formatCode>#,##0</c:formatCode>
                <c:ptCount val="16"/>
                <c:pt idx="0">
                  <c:v>17653</c:v>
                </c:pt>
                <c:pt idx="1">
                  <c:v>27683</c:v>
                </c:pt>
                <c:pt idx="2">
                  <c:v>34819</c:v>
                </c:pt>
                <c:pt idx="3">
                  <c:v>42672</c:v>
                </c:pt>
                <c:pt idx="4">
                  <c:v>51360</c:v>
                </c:pt>
                <c:pt idx="5">
                  <c:v>53777</c:v>
                </c:pt>
                <c:pt idx="6">
                  <c:v>64701</c:v>
                </c:pt>
                <c:pt idx="7">
                  <c:v>68983</c:v>
                </c:pt>
                <c:pt idx="8">
                  <c:v>82496</c:v>
                </c:pt>
                <c:pt idx="9">
                  <c:v>77745</c:v>
                </c:pt>
                <c:pt idx="10">
                  <c:v>69386</c:v>
                </c:pt>
                <c:pt idx="11">
                  <c:v>64558</c:v>
                </c:pt>
                <c:pt idx="12">
                  <c:v>63019</c:v>
                </c:pt>
                <c:pt idx="13">
                  <c:v>38102</c:v>
                </c:pt>
                <c:pt idx="14">
                  <c:v>10080</c:v>
                </c:pt>
                <c:pt idx="15">
                  <c:v>69</c:v>
                </c:pt>
              </c:numCache>
            </c:numRef>
          </c:yVal>
        </c:ser>
        <c:ser>
          <c:idx val="2"/>
          <c:order val="2"/>
          <c:tx>
            <c:strRef>
              <c:f>'(2)(xxii) MIL off no DTCs '!$H$8:$J$8</c:f>
              <c:strCache>
                <c:ptCount val="1"/>
                <c:pt idx="0">
                  <c:v>MDGV</c:v>
                </c:pt>
              </c:strCache>
            </c:strRef>
          </c:tx>
          <c:spPr>
            <a:ln w="12700">
              <a:solidFill>
                <a:srgbClr val="000000"/>
              </a:solidFill>
              <a:prstDash val="solid"/>
            </a:ln>
          </c:spPr>
          <c:marker>
            <c:symbol val="triangle"/>
            <c:size val="8"/>
            <c:spPr>
              <a:solidFill>
                <a:srgbClr val="000000"/>
              </a:solidFill>
              <a:ln>
                <a:solidFill>
                  <a:srgbClr val="000000"/>
                </a:solidFill>
                <a:prstDash val="solid"/>
              </a:ln>
            </c:spPr>
          </c:marker>
          <c:xVal>
            <c:numRef>
              <c:f>'(2)(xxii) MIL off no DTCs '!$A$10:$A$25</c:f>
              <c:numCache>
                <c:formatCode>General</c:formatCode>
                <c:ptCount val="16"/>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numCache>
            </c:numRef>
          </c:xVal>
          <c:yVal>
            <c:numRef>
              <c:f>'(2)(xxii) MIL off no DTCs '!$H$22:$H$25</c:f>
              <c:numCache>
                <c:formatCode>#,##0</c:formatCode>
                <c:ptCount val="4"/>
                <c:pt idx="0">
                  <c:v>10841</c:v>
                </c:pt>
                <c:pt idx="1">
                  <c:v>5816</c:v>
                </c:pt>
                <c:pt idx="2">
                  <c:v>729</c:v>
                </c:pt>
                <c:pt idx="3">
                  <c:v>30</c:v>
                </c:pt>
              </c:numCache>
            </c:numRef>
          </c:yVal>
        </c:ser>
        <c:axId val="79913344"/>
        <c:axId val="79915648"/>
      </c:scatterChart>
      <c:valAx>
        <c:axId val="79913344"/>
        <c:scaling>
          <c:orientation val="minMax"/>
          <c:max val="2010"/>
          <c:min val="1996"/>
        </c:scaling>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609737834432619"/>
              <c:y val="0.90909240367938171"/>
            </c:manualLayout>
          </c:layout>
          <c:spPr>
            <a:noFill/>
            <a:ln w="25400">
              <a:noFill/>
            </a:ln>
          </c:spPr>
        </c:title>
        <c:numFmt formatCode="General" sourceLinked="1"/>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79915648"/>
        <c:crosses val="autoZero"/>
        <c:crossBetween val="midCat"/>
        <c:majorUnit val="1"/>
      </c:valAx>
      <c:valAx>
        <c:axId val="79915648"/>
        <c:scaling>
          <c:orientation val="minMax"/>
        </c:scaling>
        <c:axPos val="l"/>
        <c:majorGridlines>
          <c:spPr>
            <a:ln w="3175">
              <a:solidFill>
                <a:srgbClr val="000000"/>
              </a:solidFill>
              <a:prstDash val="solid"/>
            </a:ln>
          </c:spPr>
        </c:majorGridlines>
        <c:title>
          <c:tx>
            <c:rich>
              <a:bodyPr/>
              <a:lstStyle/>
              <a:p>
                <a:pPr>
                  <a:defRPr sz="1375" b="1" i="0" u="none" strike="noStrike" baseline="0">
                    <a:solidFill>
                      <a:srgbClr val="000000"/>
                    </a:solidFill>
                    <a:latin typeface="Arial"/>
                    <a:ea typeface="Arial"/>
                    <a:cs typeface="Arial"/>
                  </a:defRPr>
                </a:pPr>
                <a:r>
                  <a:rPr lang="en-US"/>
                  <a:t>Number of MIL On</a:t>
                </a:r>
              </a:p>
            </c:rich>
          </c:tx>
          <c:layout>
            <c:manualLayout>
              <c:xMode val="edge"/>
              <c:yMode val="edge"/>
              <c:x val="1.7447214911199084E-2"/>
              <c:y val="0.38215551043559026"/>
            </c:manualLayout>
          </c:layout>
          <c:spPr>
            <a:noFill/>
            <a:ln w="25400">
              <a:noFill/>
            </a:ln>
          </c:spPr>
        </c:title>
        <c:numFmt formatCode="#,##0" sourceLinked="0"/>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79913344"/>
        <c:crosses val="autoZero"/>
        <c:crossBetween val="midCat"/>
      </c:valAx>
      <c:spPr>
        <a:noFill/>
        <a:ln w="12700">
          <a:solidFill>
            <a:srgbClr val="808080"/>
          </a:solidFill>
          <a:prstDash val="solid"/>
        </a:ln>
      </c:spPr>
    </c:plotArea>
    <c:legend>
      <c:legendPos val="r"/>
      <c:layout>
        <c:manualLayout>
          <c:xMode val="edge"/>
          <c:yMode val="edge"/>
          <c:x val="0.82644702210943355"/>
          <c:y val="0.18181848073587703"/>
          <c:w val="9.6418819246100199E-2"/>
          <c:h val="0.11447830268555118"/>
        </c:manualLayout>
      </c:layou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550" b="0" i="0" u="none" strike="noStrike" baseline="0">
          <a:solidFill>
            <a:srgbClr val="000000"/>
          </a:solidFill>
          <a:latin typeface="Arial"/>
          <a:ea typeface="Arial"/>
          <a:cs typeface="Arial"/>
        </a:defRPr>
      </a:pPr>
      <a:endParaRPr lang="en-US"/>
    </a:p>
  </c:txPr>
  <c:printSettings>
    <c:headerFooter alignWithMargins="0"/>
    <c:pageMargins b="1" l="0.750000000000003" r="0.750000000000003" t="1" header="0.5" footer="0.5"/>
    <c:pageSetup paperSize="207" orientation="landscape"/>
  </c:printSettings>
</c:chartSpace>
</file>

<file path=xl/charts/chart37.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3198900091659041"/>
          <c:y val="0.22375215146299582"/>
          <c:w val="0.73693858845096238"/>
          <c:h val="0.62306368330464712"/>
        </c:manualLayout>
      </c:layout>
      <c:lineChart>
        <c:grouping val="standard"/>
        <c:ser>
          <c:idx val="0"/>
          <c:order val="0"/>
          <c:tx>
            <c:strRef>
              <c:f>'(2)(xxii) MIL off no DTCs '!$B$8:$D$8</c:f>
              <c:strCache>
                <c:ptCount val="1"/>
                <c:pt idx="0">
                  <c:v>LDGV</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'(2)(xxii) MIL off no DTCs '!$A$10:$A$25</c:f>
              <c:numCache>
                <c:formatCode>General</c:formatCode>
                <c:ptCount val="16"/>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numCache>
            </c:numRef>
          </c:cat>
          <c:val>
            <c:numRef>
              <c:f>'(2)(xxii) MIL off no DTCs '!$D$10:$D$25</c:f>
              <c:numCache>
                <c:formatCode>0.0%</c:formatCode>
                <c:ptCount val="16"/>
                <c:pt idx="0">
                  <c:v>0.90797671947449765</c:v>
                </c:pt>
                <c:pt idx="1">
                  <c:v>0.91423672132266376</c:v>
                </c:pt>
                <c:pt idx="2">
                  <c:v>0.92237684754810068</c:v>
                </c:pt>
                <c:pt idx="3">
                  <c:v>0.9330683670259915</c:v>
                </c:pt>
                <c:pt idx="4">
                  <c:v>0.93757740295187542</c:v>
                </c:pt>
                <c:pt idx="5">
                  <c:v>0.94220359281437127</c:v>
                </c:pt>
                <c:pt idx="6">
                  <c:v>0.95475867365417089</c:v>
                </c:pt>
                <c:pt idx="7">
                  <c:v>0.96672454184458434</c:v>
                </c:pt>
                <c:pt idx="8">
                  <c:v>0.97715416296535573</c:v>
                </c:pt>
                <c:pt idx="9">
                  <c:v>0.98368055148481193</c:v>
                </c:pt>
                <c:pt idx="10">
                  <c:v>0.9884366386227279</c:v>
                </c:pt>
                <c:pt idx="11">
                  <c:v>0.99421131650188554</c:v>
                </c:pt>
                <c:pt idx="12">
                  <c:v>0.99652895249058648</c:v>
                </c:pt>
                <c:pt idx="13">
                  <c:v>0.99829110424822554</c:v>
                </c:pt>
                <c:pt idx="14">
                  <c:v>0.99941027198970656</c:v>
                </c:pt>
                <c:pt idx="15">
                  <c:v>1</c:v>
                </c:pt>
              </c:numCache>
            </c:numRef>
          </c:val>
        </c:ser>
        <c:ser>
          <c:idx val="1"/>
          <c:order val="1"/>
          <c:tx>
            <c:strRef>
              <c:f>'(2)(xxii) MIL off no DTCs '!$E$8:$G$8</c:f>
              <c:strCache>
                <c:ptCount val="1"/>
                <c:pt idx="0">
                  <c:v>LDGT</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val>
            <c:numRef>
              <c:f>'(2)(xxii) MIL off no DTCs '!$G$10:$G$25</c:f>
              <c:numCache>
                <c:formatCode>0.0%</c:formatCode>
                <c:ptCount val="16"/>
                <c:pt idx="0">
                  <c:v>0.8982343662545158</c:v>
                </c:pt>
                <c:pt idx="1">
                  <c:v>0.91014597580220935</c:v>
                </c:pt>
                <c:pt idx="2">
                  <c:v>0.92157641204806517</c:v>
                </c:pt>
                <c:pt idx="3">
                  <c:v>0.93552276763203468</c:v>
                </c:pt>
                <c:pt idx="4">
                  <c:v>0.94285242230095645</c:v>
                </c:pt>
                <c:pt idx="5">
                  <c:v>0.94063423763796328</c:v>
                </c:pt>
                <c:pt idx="6">
                  <c:v>0.95172322492387806</c:v>
                </c:pt>
                <c:pt idx="7">
                  <c:v>0.96297899071682835</c:v>
                </c:pt>
                <c:pt idx="8">
                  <c:v>0.97365687848172977</c:v>
                </c:pt>
                <c:pt idx="9">
                  <c:v>0.98002016891466026</c:v>
                </c:pt>
                <c:pt idx="10">
                  <c:v>0.98628306633878693</c:v>
                </c:pt>
                <c:pt idx="11">
                  <c:v>0.99217729417369793</c:v>
                </c:pt>
                <c:pt idx="12">
                  <c:v>0.99631632201353315</c:v>
                </c:pt>
                <c:pt idx="13">
                  <c:v>0.99759124469812011</c:v>
                </c:pt>
                <c:pt idx="14">
                  <c:v>0.99930603747397639</c:v>
                </c:pt>
                <c:pt idx="15">
                  <c:v>1</c:v>
                </c:pt>
              </c:numCache>
            </c:numRef>
          </c:val>
        </c:ser>
        <c:marker val="1"/>
        <c:axId val="79944704"/>
        <c:axId val="81798656"/>
      </c:lineChart>
      <c:catAx>
        <c:axId val="79944704"/>
        <c:scaling>
          <c:orientation val="minMax"/>
        </c:scaling>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5279560036663613"/>
              <c:y val="0.91394148020654065"/>
            </c:manualLayout>
          </c:layout>
          <c:spPr>
            <a:noFill/>
            <a:ln w="25400">
              <a:noFill/>
            </a:ln>
          </c:spPr>
        </c:title>
        <c:numFmt formatCode="General" sourceLinked="1"/>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81798656"/>
        <c:crosses val="autoZero"/>
        <c:auto val="1"/>
        <c:lblAlgn val="ctr"/>
        <c:lblOffset val="100"/>
        <c:tickLblSkip val="1"/>
        <c:tickMarkSkip val="1"/>
      </c:catAx>
      <c:valAx>
        <c:axId val="81798656"/>
        <c:scaling>
          <c:orientation val="minMax"/>
          <c:max val="1"/>
        </c:scaling>
        <c:axPos val="l"/>
        <c:majorGridlines>
          <c:spPr>
            <a:ln w="3175">
              <a:solidFill>
                <a:srgbClr val="000000"/>
              </a:solidFill>
              <a:prstDash val="solid"/>
            </a:ln>
          </c:spPr>
        </c:majorGridlines>
        <c:title>
          <c:tx>
            <c:rich>
              <a:bodyPr/>
              <a:lstStyle/>
              <a:p>
                <a:pPr>
                  <a:defRPr sz="1375" b="1" i="0" u="none" strike="noStrike" baseline="0">
                    <a:solidFill>
                      <a:srgbClr val="000000"/>
                    </a:solidFill>
                    <a:latin typeface="Arial"/>
                    <a:ea typeface="Arial"/>
                    <a:cs typeface="Arial"/>
                  </a:defRPr>
                </a:pPr>
                <a:r>
                  <a:rPr lang="en-US"/>
                  <a:t>MIL Off</a:t>
                </a:r>
                <a:r>
                  <a:rPr lang="en-US" baseline="0"/>
                  <a:t> with no DTCs </a:t>
                </a:r>
                <a:r>
                  <a:rPr lang="en-US"/>
                  <a:t>Rate (%)</a:t>
                </a:r>
              </a:p>
            </c:rich>
          </c:tx>
          <c:layout>
            <c:manualLayout>
              <c:xMode val="edge"/>
              <c:yMode val="edge"/>
              <c:x val="3.7580201649862512E-2"/>
              <c:y val="0.37865748709122232"/>
            </c:manualLayout>
          </c:layout>
          <c:spPr>
            <a:noFill/>
            <a:ln w="25400">
              <a:noFill/>
            </a:ln>
          </c:spPr>
        </c:title>
        <c:numFmt formatCode="0.0%" sourceLinked="1"/>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79944704"/>
        <c:crosses val="autoZero"/>
        <c:crossBetween val="between"/>
      </c:valAx>
      <c:spPr>
        <a:noFill/>
        <a:ln w="12700">
          <a:solidFill>
            <a:srgbClr val="808080"/>
          </a:solidFill>
          <a:prstDash val="solid"/>
        </a:ln>
      </c:spPr>
    </c:plotArea>
    <c:legend>
      <c:legendPos val="r"/>
      <c:layout>
        <c:manualLayout>
          <c:xMode val="edge"/>
          <c:yMode val="edge"/>
          <c:x val="0.8276810265811233"/>
          <c:y val="0.41652323580034589"/>
          <c:w val="7.9743354720439974E-2"/>
          <c:h val="8.4337349397591202E-2"/>
        </c:manualLayout>
      </c:layou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3" r="0.750000000000003" t="1" header="0.5" footer="0.5"/>
    <c:pageSetup orientation="portrait"/>
  </c:printSettings>
  <c:userShapes r:id="rId1"/>
</c:chartSpace>
</file>

<file path=xl/charts/chart3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575" b="1" i="0" u="none" strike="noStrike" baseline="0">
                <a:solidFill>
                  <a:srgbClr val="000000"/>
                </a:solidFill>
                <a:latin typeface="Arial"/>
                <a:ea typeface="Arial"/>
                <a:cs typeface="Arial"/>
              </a:defRPr>
            </a:pPr>
            <a:r>
              <a:rPr lang="en-US" sz="1575" b="1" i="0" u="none" strike="noStrike" baseline="0">
                <a:solidFill>
                  <a:srgbClr val="000000"/>
                </a:solidFill>
                <a:latin typeface="Arial"/>
                <a:cs typeface="Arial"/>
              </a:rPr>
              <a:t>Vehicle "Not Ready" for OBDII Test</a:t>
            </a:r>
          </a:p>
          <a:p>
            <a:pPr>
              <a:defRPr sz="1575" b="1" i="0" u="none" strike="noStrike" baseline="0">
                <a:solidFill>
                  <a:srgbClr val="000000"/>
                </a:solidFill>
                <a:latin typeface="Arial"/>
                <a:ea typeface="Arial"/>
                <a:cs typeface="Arial"/>
              </a:defRPr>
            </a:pPr>
            <a:r>
              <a:rPr lang="en-US" sz="1375" b="0" i="0" u="none" strike="noStrike" baseline="0">
                <a:solidFill>
                  <a:srgbClr val="000000"/>
                </a:solidFill>
                <a:latin typeface="Arial"/>
                <a:cs typeface="Arial"/>
              </a:rPr>
              <a:t>by Model Year and Vehicle Class </a:t>
            </a:r>
          </a:p>
        </c:rich>
      </c:tx>
      <c:layout>
        <c:manualLayout>
          <c:xMode val="edge"/>
          <c:yMode val="edge"/>
          <c:x val="0.33582802991443861"/>
          <c:y val="2.7960526315789467E-2"/>
        </c:manualLayout>
      </c:layout>
      <c:spPr>
        <a:noFill/>
        <a:ln w="25400">
          <a:noFill/>
        </a:ln>
      </c:spPr>
    </c:title>
    <c:plotArea>
      <c:layout>
        <c:manualLayout>
          <c:layoutTarget val="inner"/>
          <c:xMode val="edge"/>
          <c:yMode val="edge"/>
          <c:x val="0.10944813231194654"/>
          <c:y val="0.15296052631578938"/>
          <c:w val="0.79794236634265259"/>
          <c:h val="0.69078947368421484"/>
        </c:manualLayout>
      </c:layout>
      <c:lineChart>
        <c:grouping val="standard"/>
        <c:ser>
          <c:idx val="0"/>
          <c:order val="0"/>
          <c:tx>
            <c:strRef>
              <c:f>'(2)(xxiii) Not Ready Failures'!$B$9:$D$9</c:f>
              <c:strCache>
                <c:ptCount val="1"/>
                <c:pt idx="0">
                  <c:v>LDGV</c:v>
                </c:pt>
              </c:strCache>
            </c:strRef>
          </c:tx>
          <c:spPr>
            <a:ln w="12700">
              <a:solidFill>
                <a:srgbClr val="000000"/>
              </a:solidFill>
              <a:prstDash val="solid"/>
            </a:ln>
          </c:spPr>
          <c:marker>
            <c:symbol val="diamond"/>
            <c:size val="8"/>
            <c:spPr>
              <a:solidFill>
                <a:srgbClr val="000000"/>
              </a:solidFill>
              <a:ln>
                <a:solidFill>
                  <a:srgbClr val="000000"/>
                </a:solidFill>
                <a:prstDash val="solid"/>
              </a:ln>
            </c:spPr>
          </c:marker>
          <c:cat>
            <c:numRef>
              <c:f>'(2)(xxiii) Not Ready Failures'!$A$11:$A$26</c:f>
              <c:numCache>
                <c:formatCode>General</c:formatCode>
                <c:ptCount val="16"/>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numCache>
            </c:numRef>
          </c:cat>
          <c:val>
            <c:numRef>
              <c:f>'(2)(xxiii) Not Ready Failures'!$B$11:$B$26</c:f>
              <c:numCache>
                <c:formatCode>#,##0</c:formatCode>
                <c:ptCount val="16"/>
                <c:pt idx="0">
                  <c:v>5651</c:v>
                </c:pt>
                <c:pt idx="1">
                  <c:v>8227</c:v>
                </c:pt>
                <c:pt idx="2">
                  <c:v>9036</c:v>
                </c:pt>
                <c:pt idx="3">
                  <c:v>10239</c:v>
                </c:pt>
                <c:pt idx="4">
                  <c:v>10997</c:v>
                </c:pt>
                <c:pt idx="5">
                  <c:v>14847</c:v>
                </c:pt>
                <c:pt idx="6">
                  <c:v>11875</c:v>
                </c:pt>
                <c:pt idx="7">
                  <c:v>9042</c:v>
                </c:pt>
                <c:pt idx="8">
                  <c:v>6854</c:v>
                </c:pt>
                <c:pt idx="9">
                  <c:v>5704</c:v>
                </c:pt>
                <c:pt idx="10">
                  <c:v>4463</c:v>
                </c:pt>
                <c:pt idx="11">
                  <c:v>4125</c:v>
                </c:pt>
                <c:pt idx="12">
                  <c:v>2610</c:v>
                </c:pt>
                <c:pt idx="13">
                  <c:v>1827</c:v>
                </c:pt>
                <c:pt idx="14">
                  <c:v>837</c:v>
                </c:pt>
                <c:pt idx="15">
                  <c:v>33</c:v>
                </c:pt>
              </c:numCache>
            </c:numRef>
          </c:val>
        </c:ser>
        <c:ser>
          <c:idx val="1"/>
          <c:order val="1"/>
          <c:tx>
            <c:strRef>
              <c:f>'(2)(xxiii) Not Ready Failures'!$E$9:$G$9</c:f>
              <c:strCache>
                <c:ptCount val="1"/>
                <c:pt idx="0">
                  <c:v>LDGT</c:v>
                </c:pt>
              </c:strCache>
            </c:strRef>
          </c:tx>
          <c:spPr>
            <a:ln w="12700">
              <a:solidFill>
                <a:srgbClr val="969696"/>
              </a:solidFill>
              <a:prstDash val="solid"/>
            </a:ln>
          </c:spPr>
          <c:marker>
            <c:symbol val="square"/>
            <c:size val="8"/>
            <c:spPr>
              <a:noFill/>
              <a:ln>
                <a:solidFill>
                  <a:srgbClr val="969696"/>
                </a:solidFill>
                <a:prstDash val="solid"/>
              </a:ln>
            </c:spPr>
          </c:marker>
          <c:cat>
            <c:numRef>
              <c:f>'(2)(xxiii) Not Ready Failures'!$A$11:$A$26</c:f>
              <c:numCache>
                <c:formatCode>General</c:formatCode>
                <c:ptCount val="16"/>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numCache>
            </c:numRef>
          </c:cat>
          <c:val>
            <c:numRef>
              <c:f>'(2)(xxiii) Not Ready Failures'!$E$11:$E$26</c:f>
              <c:numCache>
                <c:formatCode>#,##0</c:formatCode>
                <c:ptCount val="16"/>
                <c:pt idx="0">
                  <c:v>1489</c:v>
                </c:pt>
                <c:pt idx="1">
                  <c:v>2269</c:v>
                </c:pt>
                <c:pt idx="2">
                  <c:v>2638</c:v>
                </c:pt>
                <c:pt idx="3">
                  <c:v>2806</c:v>
                </c:pt>
                <c:pt idx="4">
                  <c:v>2916</c:v>
                </c:pt>
                <c:pt idx="5">
                  <c:v>4722</c:v>
                </c:pt>
                <c:pt idx="6">
                  <c:v>3888</c:v>
                </c:pt>
                <c:pt idx="7">
                  <c:v>2988</c:v>
                </c:pt>
                <c:pt idx="8">
                  <c:v>2451</c:v>
                </c:pt>
                <c:pt idx="9">
                  <c:v>2029</c:v>
                </c:pt>
                <c:pt idx="10">
                  <c:v>1356</c:v>
                </c:pt>
                <c:pt idx="11">
                  <c:v>1037</c:v>
                </c:pt>
                <c:pt idx="12">
                  <c:v>590</c:v>
                </c:pt>
                <c:pt idx="13">
                  <c:v>367</c:v>
                </c:pt>
                <c:pt idx="14">
                  <c:v>130</c:v>
                </c:pt>
                <c:pt idx="15">
                  <c:v>6</c:v>
                </c:pt>
              </c:numCache>
            </c:numRef>
          </c:val>
        </c:ser>
        <c:marker val="1"/>
        <c:axId val="82155392"/>
        <c:axId val="82162048"/>
      </c:lineChart>
      <c:catAx>
        <c:axId val="82155392"/>
        <c:scaling>
          <c:orientation val="minMax"/>
        </c:scaling>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5930797406124757"/>
              <c:y val="0.90789473684210564"/>
            </c:manualLayout>
          </c:layout>
          <c:spPr>
            <a:noFill/>
            <a:ln w="25400">
              <a:noFill/>
            </a:ln>
          </c:spPr>
        </c:title>
        <c:numFmt formatCode="General" sourceLinked="1"/>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82162048"/>
        <c:crosses val="autoZero"/>
        <c:auto val="1"/>
        <c:lblAlgn val="ctr"/>
        <c:lblOffset val="100"/>
        <c:tickLblSkip val="1"/>
        <c:tickMarkSkip val="1"/>
      </c:catAx>
      <c:valAx>
        <c:axId val="82162048"/>
        <c:scaling>
          <c:orientation val="minMax"/>
        </c:scaling>
        <c:axPos val="l"/>
        <c:majorGridlines>
          <c:spPr>
            <a:ln w="3175">
              <a:solidFill>
                <a:srgbClr val="000000"/>
              </a:solidFill>
              <a:prstDash val="solid"/>
            </a:ln>
          </c:spPr>
        </c:majorGridlines>
        <c:title>
          <c:tx>
            <c:rich>
              <a:bodyPr/>
              <a:lstStyle/>
              <a:p>
                <a:pPr>
                  <a:defRPr sz="1375" b="1" i="0" u="none" strike="noStrike" baseline="0">
                    <a:solidFill>
                      <a:srgbClr val="000000"/>
                    </a:solidFill>
                    <a:latin typeface="Arial"/>
                    <a:ea typeface="Arial"/>
                    <a:cs typeface="Arial"/>
                  </a:defRPr>
                </a:pPr>
                <a:r>
                  <a:rPr lang="en-US"/>
                  <a:t>Number of Not Ready Vehicles</a:t>
                </a:r>
              </a:p>
            </c:rich>
          </c:tx>
          <c:layout>
            <c:manualLayout>
              <c:xMode val="edge"/>
              <c:yMode val="edge"/>
              <c:x val="1.9644536568811034E-2"/>
              <c:y val="0.27302631578947689"/>
            </c:manualLayout>
          </c:layout>
          <c:spPr>
            <a:noFill/>
            <a:ln w="25400">
              <a:noFill/>
            </a:ln>
          </c:spPr>
        </c:title>
        <c:numFmt formatCode="#,##0" sourceLinked="0"/>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82155392"/>
        <c:crosses val="autoZero"/>
        <c:crossBetween val="midCat"/>
      </c:valAx>
      <c:spPr>
        <a:noFill/>
        <a:ln w="12700">
          <a:solidFill>
            <a:srgbClr val="808080"/>
          </a:solidFill>
          <a:prstDash val="solid"/>
        </a:ln>
      </c:spPr>
    </c:plotArea>
    <c:legend>
      <c:legendPos val="r"/>
      <c:layout>
        <c:manualLayout>
          <c:xMode val="edge"/>
          <c:yMode val="edge"/>
          <c:x val="0.83629598535795047"/>
          <c:y val="0.12006578947368522"/>
          <c:w val="8.8868141620811344E-2"/>
          <c:h val="7.2368421052632387E-2"/>
        </c:manualLayout>
      </c:layou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03" r="0.750000000000003" t="1" header="0.5" footer="0.5"/>
    <c:pageSetup paperSize="207" orientation="landscape"/>
  </c:printSettings>
</c:chartSpace>
</file>

<file path=xl/charts/chart39.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2546827952024125"/>
          <c:y val="0.21354202871030878"/>
          <c:w val="0.77247261644924492"/>
          <c:h val="0.64062608613092464"/>
        </c:manualLayout>
      </c:layout>
      <c:lineChart>
        <c:grouping val="standard"/>
        <c:ser>
          <c:idx val="0"/>
          <c:order val="0"/>
          <c:tx>
            <c:strRef>
              <c:f>'(2)(xxiii) Not Ready Failures'!$B$9:$D$9</c:f>
              <c:strCache>
                <c:ptCount val="1"/>
                <c:pt idx="0">
                  <c:v>LDGV</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'(2)(xxiii) Not Ready Failures'!$A$11:$A$26</c:f>
              <c:numCache>
                <c:formatCode>General</c:formatCode>
                <c:ptCount val="16"/>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numCache>
            </c:numRef>
          </c:cat>
          <c:val>
            <c:numRef>
              <c:f>'(2)(xxiii) Not Ready Failures'!$D$11:$D$26</c:f>
              <c:numCache>
                <c:formatCode>0.0%</c:formatCode>
                <c:ptCount val="16"/>
                <c:pt idx="0">
                  <c:v>6.7733429222102362E-2</c:v>
                </c:pt>
                <c:pt idx="1">
                  <c:v>6.9820928456250528E-2</c:v>
                </c:pt>
                <c:pt idx="2">
                  <c:v>6.2384789047451379E-2</c:v>
                </c:pt>
                <c:pt idx="3">
                  <c:v>5.8065943039912894E-2</c:v>
                </c:pt>
                <c:pt idx="4">
                  <c:v>5.1327887981330221E-2</c:v>
                </c:pt>
                <c:pt idx="5">
                  <c:v>6.8492581930912316E-2</c:v>
                </c:pt>
                <c:pt idx="6">
                  <c:v>5.1575719671305226E-2</c:v>
                </c:pt>
                <c:pt idx="7">
                  <c:v>3.7370585439441217E-2</c:v>
                </c:pt>
                <c:pt idx="8">
                  <c:v>2.7605928790075722E-2</c:v>
                </c:pt>
                <c:pt idx="9">
                  <c:v>2.2227851060927849E-2</c:v>
                </c:pt>
                <c:pt idx="10">
                  <c:v>1.8467102241458498E-2</c:v>
                </c:pt>
                <c:pt idx="11">
                  <c:v>1.6127014410709118E-2</c:v>
                </c:pt>
                <c:pt idx="12">
                  <c:v>1.1457519381206156E-2</c:v>
                </c:pt>
                <c:pt idx="13">
                  <c:v>1.0194971150519514E-2</c:v>
                </c:pt>
                <c:pt idx="14">
                  <c:v>1.4948564080582941E-2</c:v>
                </c:pt>
                <c:pt idx="15">
                  <c:v>8.3969465648854963E-2</c:v>
                </c:pt>
              </c:numCache>
            </c:numRef>
          </c:val>
        </c:ser>
        <c:ser>
          <c:idx val="1"/>
          <c:order val="1"/>
          <c:tx>
            <c:strRef>
              <c:f>'(2)(xxiii) Not Ready Failures'!$E$9:$G$9</c:f>
              <c:strCache>
                <c:ptCount val="1"/>
                <c:pt idx="0">
                  <c:v>LDGT</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val>
            <c:numRef>
              <c:f>'(2)(xxiii) Not Ready Failures'!$G$11:$G$26</c:f>
              <c:numCache>
                <c:formatCode>0.0%</c:formatCode>
                <c:ptCount val="16"/>
                <c:pt idx="0">
                  <c:v>7.5137508200030276E-2</c:v>
                </c:pt>
                <c:pt idx="1">
                  <c:v>7.4281411641458781E-2</c:v>
                </c:pt>
                <c:pt idx="2">
                  <c:v>6.943749835487352E-2</c:v>
                </c:pt>
                <c:pt idx="3">
                  <c:v>6.1083658053420989E-2</c:v>
                </c:pt>
                <c:pt idx="4">
                  <c:v>5.3098311998106232E-2</c:v>
                </c:pt>
                <c:pt idx="5">
                  <c:v>8.0647640518522315E-2</c:v>
                </c:pt>
                <c:pt idx="6">
                  <c:v>5.6689606905400675E-2</c:v>
                </c:pt>
                <c:pt idx="7">
                  <c:v>4.1457391014790353E-2</c:v>
                </c:pt>
                <c:pt idx="8">
                  <c:v>2.8769293972650978E-2</c:v>
                </c:pt>
                <c:pt idx="9">
                  <c:v>2.5459245131499698E-2</c:v>
                </c:pt>
                <c:pt idx="10">
                  <c:v>1.921115266916015E-2</c:v>
                </c:pt>
                <c:pt idx="11">
                  <c:v>1.5773302506692625E-2</c:v>
                </c:pt>
                <c:pt idx="12">
                  <c:v>9.3173096663139773E-3</c:v>
                </c:pt>
                <c:pt idx="13">
                  <c:v>9.602051228382303E-3</c:v>
                </c:pt>
                <c:pt idx="14">
                  <c:v>1.2878937982960175E-2</c:v>
                </c:pt>
                <c:pt idx="15">
                  <c:v>8.6956521739130432E-2</c:v>
                </c:pt>
              </c:numCache>
            </c:numRef>
          </c:val>
        </c:ser>
        <c:marker val="1"/>
        <c:axId val="82199296"/>
        <c:axId val="82201600"/>
      </c:lineChart>
      <c:catAx>
        <c:axId val="82199296"/>
        <c:scaling>
          <c:orientation val="minMax"/>
        </c:scaling>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6254723942536374"/>
              <c:y val="0.92187656296889064"/>
            </c:manualLayout>
          </c:layout>
          <c:spPr>
            <a:noFill/>
            <a:ln w="25400">
              <a:noFill/>
            </a:ln>
          </c:spPr>
        </c:title>
        <c:numFmt formatCode="General" sourceLinked="1"/>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82201600"/>
        <c:crosses val="autoZero"/>
        <c:auto val="1"/>
        <c:lblAlgn val="ctr"/>
        <c:lblOffset val="100"/>
        <c:tickLblSkip val="1"/>
        <c:tickMarkSkip val="1"/>
      </c:catAx>
      <c:valAx>
        <c:axId val="82201600"/>
        <c:scaling>
          <c:orientation val="minMax"/>
        </c:scaling>
        <c:axPos val="l"/>
        <c:majorGridlines>
          <c:spPr>
            <a:ln w="3175">
              <a:solidFill>
                <a:srgbClr val="000000"/>
              </a:solidFill>
              <a:prstDash val="solid"/>
            </a:ln>
          </c:spPr>
        </c:majorGridlines>
        <c:title>
          <c:tx>
            <c:rich>
              <a:bodyPr/>
              <a:lstStyle/>
              <a:p>
                <a:pPr>
                  <a:defRPr sz="1375" b="1" i="0" u="none" strike="noStrike" baseline="0">
                    <a:solidFill>
                      <a:srgbClr val="000000"/>
                    </a:solidFill>
                    <a:latin typeface="Arial"/>
                    <a:ea typeface="Arial"/>
                    <a:cs typeface="Arial"/>
                  </a:defRPr>
                </a:pPr>
                <a:r>
                  <a:rPr lang="en-US"/>
                  <a:t>Not Ready (%)</a:t>
                </a:r>
              </a:p>
            </c:rich>
          </c:tx>
          <c:layout>
            <c:manualLayout>
              <c:xMode val="edge"/>
              <c:yMode val="edge"/>
              <c:x val="2.3408261104522453E-2"/>
              <c:y val="0.40451457471139646"/>
            </c:manualLayout>
          </c:layout>
          <c:spPr>
            <a:noFill/>
            <a:ln w="25400">
              <a:noFill/>
            </a:ln>
          </c:spPr>
        </c:title>
        <c:numFmt formatCode="0.0%" sourceLinked="1"/>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82199296"/>
        <c:crosses val="autoZero"/>
        <c:crossBetween val="between"/>
      </c:valAx>
      <c:spPr>
        <a:noFill/>
        <a:ln w="12700">
          <a:solidFill>
            <a:srgbClr val="808080"/>
          </a:solidFill>
          <a:prstDash val="solid"/>
        </a:ln>
      </c:spPr>
    </c:plotArea>
    <c:legend>
      <c:legendPos val="r"/>
      <c:layout>
        <c:manualLayout>
          <c:xMode val="edge"/>
          <c:yMode val="edge"/>
          <c:x val="0.64422999486682564"/>
          <c:y val="0.23570485471287397"/>
          <c:w val="8.1460748643738159E-2"/>
          <c:h val="8.5069588673212224E-2"/>
        </c:manualLayout>
      </c:layou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3" r="0.750000000000003" t="1" header="0.5" footer="0.5"/>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200" b="1" i="0" u="none" strike="noStrike" baseline="0">
                <a:solidFill>
                  <a:srgbClr val="000000"/>
                </a:solidFill>
                <a:latin typeface="Arial"/>
                <a:ea typeface="Arial"/>
                <a:cs typeface="Arial"/>
              </a:defRPr>
            </a:pPr>
            <a:r>
              <a:rPr lang="en-US" sz="1200" b="1" i="0" u="none" strike="noStrike" baseline="0">
                <a:solidFill>
                  <a:srgbClr val="000000"/>
                </a:solidFill>
                <a:latin typeface="Arial"/>
                <a:cs typeface="Arial"/>
              </a:rPr>
              <a:t>OBDII Initial Failure Rate - Non-diesel</a:t>
            </a:r>
          </a:p>
          <a:p>
            <a:pPr>
              <a:defRPr sz="1200" b="1" i="0" u="none" strike="noStrike" baseline="0">
                <a:solidFill>
                  <a:srgbClr val="000000"/>
                </a:solidFill>
                <a:latin typeface="Arial"/>
                <a:ea typeface="Arial"/>
                <a:cs typeface="Arial"/>
              </a:defRPr>
            </a:pPr>
            <a:r>
              <a:rPr lang="en-US" sz="1200" b="0" i="0" u="none" strike="noStrike" baseline="0">
                <a:solidFill>
                  <a:srgbClr val="000000"/>
                </a:solidFill>
                <a:latin typeface="Arial"/>
                <a:cs typeface="Arial"/>
              </a:rPr>
              <a:t>by Model Year and Vehicle Class </a:t>
            </a:r>
          </a:p>
        </c:rich>
      </c:tx>
      <c:layout>
        <c:manualLayout>
          <c:xMode val="edge"/>
          <c:yMode val="edge"/>
          <c:x val="0.29772121188514528"/>
          <c:y val="3.2911392405063647E-2"/>
        </c:manualLayout>
      </c:layout>
      <c:spPr>
        <a:noFill/>
        <a:ln w="25400">
          <a:noFill/>
        </a:ln>
      </c:spPr>
    </c:title>
    <c:plotArea>
      <c:layout>
        <c:manualLayout>
          <c:layoutTarget val="inner"/>
          <c:xMode val="edge"/>
          <c:yMode val="edge"/>
          <c:x val="0.11253576908577209"/>
          <c:y val="0.21012658227848102"/>
          <c:w val="0.80626892788033888"/>
          <c:h val="0.61265822784810653"/>
        </c:manualLayout>
      </c:layout>
      <c:scatterChart>
        <c:scatterStyle val="lineMarker"/>
        <c:ser>
          <c:idx val="0"/>
          <c:order val="0"/>
          <c:tx>
            <c:strRef>
              <c:f>'(2)(i) OBD'!$B$8:$D$8</c:f>
              <c:strCache>
                <c:ptCount val="1"/>
                <c:pt idx="0">
                  <c:v>LDGV</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xVal>
            <c:numRef>
              <c:f>'(2)(i) OBD'!$A$10:$A$25</c:f>
              <c:numCache>
                <c:formatCode>General</c:formatCode>
                <c:ptCount val="16"/>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numCache>
            </c:numRef>
          </c:xVal>
          <c:yVal>
            <c:numRef>
              <c:f>'(2)(i) OBD'!$D$10:$D$25</c:f>
              <c:numCache>
                <c:formatCode>0.0%</c:formatCode>
                <c:ptCount val="16"/>
                <c:pt idx="0">
                  <c:v>0.15846273599218966</c:v>
                </c:pt>
                <c:pt idx="1">
                  <c:v>0.15245000606552636</c:v>
                </c:pt>
                <c:pt idx="2">
                  <c:v>0.14019292604501607</c:v>
                </c:pt>
                <c:pt idx="3">
                  <c:v>0.12650896571333206</c:v>
                </c:pt>
                <c:pt idx="4">
                  <c:v>0.11820788457836452</c:v>
                </c:pt>
                <c:pt idx="5">
                  <c:v>0.12977141701223829</c:v>
                </c:pt>
                <c:pt idx="6">
                  <c:v>9.6622163381752404E-2</c:v>
                </c:pt>
                <c:pt idx="7">
                  <c:v>7.1306471306471303E-2</c:v>
                </c:pt>
                <c:pt idx="8">
                  <c:v>5.046605307896522E-2</c:v>
                </c:pt>
                <c:pt idx="9">
                  <c:v>3.8671190365165378E-2</c:v>
                </c:pt>
                <c:pt idx="10">
                  <c:v>3.265640868741209E-2</c:v>
                </c:pt>
                <c:pt idx="11">
                  <c:v>2.3267595296220064E-2</c:v>
                </c:pt>
                <c:pt idx="12">
                  <c:v>1.5536754594046099E-2</c:v>
                </c:pt>
                <c:pt idx="13">
                  <c:v>1.2541980639516835E-2</c:v>
                </c:pt>
                <c:pt idx="14">
                  <c:v>1.6317733990147784E-2</c:v>
                </c:pt>
                <c:pt idx="15">
                  <c:v>9.0659340659340656E-2</c:v>
                </c:pt>
              </c:numCache>
            </c:numRef>
          </c:yVal>
        </c:ser>
        <c:ser>
          <c:idx val="1"/>
          <c:order val="1"/>
          <c:tx>
            <c:strRef>
              <c:f>'(2)(i) OBD'!$E$8:$G$8</c:f>
              <c:strCache>
                <c:ptCount val="1"/>
                <c:pt idx="0">
                  <c:v>LDGT</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xVal>
            <c:numRef>
              <c:f>'(2)(i) OBD'!$A$10:$A$25</c:f>
              <c:numCache>
                <c:formatCode>General</c:formatCode>
                <c:ptCount val="16"/>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numCache>
            </c:numRef>
          </c:xVal>
          <c:yVal>
            <c:numRef>
              <c:f>'(2)(i) OBD'!$G$10:$G$25</c:f>
              <c:numCache>
                <c:formatCode>0.0%</c:formatCode>
                <c:ptCount val="16"/>
                <c:pt idx="0">
                  <c:v>0.17690917306823317</c:v>
                </c:pt>
                <c:pt idx="1">
                  <c:v>0.16198184403368698</c:v>
                </c:pt>
                <c:pt idx="2">
                  <c:v>0.14829251265344115</c:v>
                </c:pt>
                <c:pt idx="3">
                  <c:v>0.12397674694507059</c:v>
                </c:pt>
                <c:pt idx="4">
                  <c:v>0.11431171606061805</c:v>
                </c:pt>
                <c:pt idx="5">
                  <c:v>0.14637813558676868</c:v>
                </c:pt>
                <c:pt idx="6">
                  <c:v>0.10780834072759539</c:v>
                </c:pt>
                <c:pt idx="7">
                  <c:v>8.3053132082179196E-2</c:v>
                </c:pt>
                <c:pt idx="8">
                  <c:v>5.8489382892132152E-2</c:v>
                </c:pt>
                <c:pt idx="9">
                  <c:v>4.7451348672197004E-2</c:v>
                </c:pt>
                <c:pt idx="10">
                  <c:v>3.4138655462184871E-2</c:v>
                </c:pt>
                <c:pt idx="11">
                  <c:v>2.559116365899191E-2</c:v>
                </c:pt>
                <c:pt idx="12">
                  <c:v>1.3794757033248083E-2</c:v>
                </c:pt>
                <c:pt idx="13">
                  <c:v>1.2517201227903039E-2</c:v>
                </c:pt>
                <c:pt idx="14">
                  <c:v>1.421848402923801E-2</c:v>
                </c:pt>
                <c:pt idx="15">
                  <c:v>9.0909090909090912E-2</c:v>
                </c:pt>
              </c:numCache>
            </c:numRef>
          </c:yVal>
        </c:ser>
        <c:ser>
          <c:idx val="2"/>
          <c:order val="2"/>
          <c:tx>
            <c:strRef>
              <c:f>'(2)(i) OBD'!$H$8:$J$8</c:f>
              <c:strCache>
                <c:ptCount val="1"/>
                <c:pt idx="0">
                  <c:v>MDGV</c:v>
                </c:pt>
              </c:strCache>
            </c:strRef>
          </c:tx>
          <c:spPr>
            <a:ln w="12700">
              <a:solidFill>
                <a:srgbClr val="000000"/>
              </a:solidFill>
              <a:prstDash val="solid"/>
            </a:ln>
          </c:spPr>
          <c:marker>
            <c:symbol val="triangle"/>
            <c:size val="5"/>
            <c:spPr>
              <a:solidFill>
                <a:srgbClr val="FFFF00"/>
              </a:solidFill>
              <a:ln>
                <a:solidFill>
                  <a:srgbClr val="000000"/>
                </a:solidFill>
                <a:prstDash val="solid"/>
              </a:ln>
            </c:spPr>
          </c:marker>
          <c:xVal>
            <c:numRef>
              <c:f>'(2)(i) OBD'!$A$10:$A$25</c:f>
              <c:numCache>
                <c:formatCode>General</c:formatCode>
                <c:ptCount val="16"/>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numCache>
            </c:numRef>
          </c:xVal>
          <c:yVal>
            <c:numRef>
              <c:f>'(2)(i) OBD'!$J$10:$J$25</c:f>
              <c:numCache>
                <c:formatCode>0.0%</c:formatCode>
                <c:ptCount val="16"/>
                <c:pt idx="12">
                  <c:v>2.8760855355308618E-2</c:v>
                </c:pt>
                <c:pt idx="13">
                  <c:v>2.9806519086630644E-2</c:v>
                </c:pt>
                <c:pt idx="14">
                  <c:v>4.9645390070921988E-2</c:v>
                </c:pt>
                <c:pt idx="15">
                  <c:v>0.14814814814814814</c:v>
                </c:pt>
              </c:numCache>
            </c:numRef>
          </c:yVal>
        </c:ser>
        <c:axId val="79094912"/>
        <c:axId val="79097216"/>
      </c:scatterChart>
      <c:valAx>
        <c:axId val="79094912"/>
        <c:scaling>
          <c:orientation val="minMax"/>
          <c:max val="2011"/>
          <c:min val="1996"/>
        </c:scaling>
        <c:axPos val="b"/>
        <c:title>
          <c:tx>
            <c:rich>
              <a:bodyPr/>
              <a:lstStyle/>
              <a:p>
                <a:pPr>
                  <a:defRPr sz="1025" b="1" i="0" u="none" strike="noStrike" baseline="0">
                    <a:solidFill>
                      <a:srgbClr val="000000"/>
                    </a:solidFill>
                    <a:latin typeface="Arial"/>
                    <a:ea typeface="Arial"/>
                    <a:cs typeface="Arial"/>
                  </a:defRPr>
                </a:pPr>
                <a:r>
                  <a:rPr lang="en-US"/>
                  <a:t>Model Year</a:t>
                </a:r>
              </a:p>
            </c:rich>
          </c:tx>
          <c:layout>
            <c:manualLayout>
              <c:xMode val="edge"/>
              <c:yMode val="edge"/>
              <c:x val="0.45584108996768613"/>
              <c:y val="0.89873417721519289"/>
            </c:manualLayout>
          </c:layout>
          <c:spPr>
            <a:noFill/>
            <a:ln w="25400">
              <a:noFill/>
            </a:ln>
          </c:spPr>
        </c:title>
        <c:numFmt formatCode="General" sourceLinked="1"/>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79097216"/>
        <c:crosses val="autoZero"/>
        <c:crossBetween val="midCat"/>
        <c:majorUnit val="1"/>
      </c:valAx>
      <c:valAx>
        <c:axId val="79097216"/>
        <c:scaling>
          <c:orientation val="minMax"/>
          <c:max val="0.30000000000000032"/>
        </c:scaling>
        <c:axPos val="l"/>
        <c:majorGridlines>
          <c:spPr>
            <a:ln w="3175">
              <a:solidFill>
                <a:srgbClr val="000000"/>
              </a:solidFill>
              <a:prstDash val="solid"/>
            </a:ln>
          </c:spPr>
        </c:majorGridlines>
        <c:title>
          <c:tx>
            <c:rich>
              <a:bodyPr/>
              <a:lstStyle/>
              <a:p>
                <a:pPr>
                  <a:defRPr sz="1025" b="1" i="0" u="none" strike="noStrike" baseline="0">
                    <a:solidFill>
                      <a:srgbClr val="000000"/>
                    </a:solidFill>
                    <a:latin typeface="Arial"/>
                    <a:ea typeface="Arial"/>
                    <a:cs typeface="Arial"/>
                  </a:defRPr>
                </a:pPr>
                <a:r>
                  <a:rPr lang="en-US"/>
                  <a:t>Failure Rate (%)</a:t>
                </a:r>
              </a:p>
            </c:rich>
          </c:tx>
          <c:layout>
            <c:manualLayout>
              <c:xMode val="edge"/>
              <c:yMode val="edge"/>
              <c:x val="2.4216557904533233E-2"/>
              <c:y val="0.37468354430379747"/>
            </c:manualLayout>
          </c:layout>
          <c:spPr>
            <a:noFill/>
            <a:ln w="25400">
              <a:noFill/>
            </a:ln>
          </c:spPr>
        </c:title>
        <c:numFmt formatCode="0%" sourceLinked="0"/>
        <c:tickLblPos val="nextTo"/>
        <c:spPr>
          <a:ln w="3175">
            <a:solidFill>
              <a:srgbClr val="000000"/>
            </a:solidFill>
            <a:prstDash val="solid"/>
          </a:ln>
        </c:spPr>
        <c:txPr>
          <a:bodyPr rot="0" vert="horz"/>
          <a:lstStyle/>
          <a:p>
            <a:pPr>
              <a:defRPr sz="1025" b="1" i="0" u="none" strike="noStrike" baseline="0">
                <a:solidFill>
                  <a:srgbClr val="000000"/>
                </a:solidFill>
                <a:latin typeface="Arial"/>
                <a:ea typeface="Arial"/>
                <a:cs typeface="Arial"/>
              </a:defRPr>
            </a:pPr>
            <a:endParaRPr lang="en-US"/>
          </a:p>
        </c:txPr>
        <c:crossAx val="79094912"/>
        <c:crosses val="autoZero"/>
        <c:crossBetween val="midCat"/>
        <c:majorUnit val="0.05"/>
      </c:valAx>
    </c:plotArea>
    <c:legend>
      <c:legendPos val="r"/>
      <c:layout>
        <c:manualLayout>
          <c:xMode val="edge"/>
          <c:yMode val="edge"/>
          <c:x val="0.75926031547742423"/>
          <c:y val="0.22784810126582294"/>
          <c:w val="0.14814835423949843"/>
          <c:h val="0.18227848101265906"/>
        </c:manualLayout>
      </c:layou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0000000000003" r="0.750000000000003" t="1" header="0.5" footer="0.5"/>
    <c:pageSetup paperSize="207" orientation="landscape"/>
  </c:printSettings>
</c:chartSpace>
</file>

<file path=xl/charts/chart40.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525" b="1" i="0" u="none" strike="noStrike" baseline="0">
                <a:solidFill>
                  <a:srgbClr val="000000"/>
                </a:solidFill>
                <a:latin typeface="Arial"/>
                <a:ea typeface="Arial"/>
                <a:cs typeface="Arial"/>
              </a:defRPr>
            </a:pPr>
            <a:r>
              <a:rPr lang="en-US" sz="1525" b="1" i="0" u="none" strike="noStrike" baseline="0">
                <a:solidFill>
                  <a:srgbClr val="000000"/>
                </a:solidFill>
                <a:latin typeface="Arial"/>
                <a:cs typeface="Arial"/>
              </a:rPr>
              <a:t>Vehicle "Turnaways" for OBDII Test</a:t>
            </a:r>
          </a:p>
          <a:p>
            <a:pPr>
              <a:defRPr sz="1525" b="1" i="0" u="none" strike="noStrike" baseline="0">
                <a:solidFill>
                  <a:srgbClr val="000000"/>
                </a:solidFill>
                <a:latin typeface="Arial"/>
                <a:ea typeface="Arial"/>
                <a:cs typeface="Arial"/>
              </a:defRPr>
            </a:pPr>
            <a:r>
              <a:rPr lang="en-US" sz="1325" b="0" i="0" u="none" strike="noStrike" baseline="0">
                <a:solidFill>
                  <a:srgbClr val="000000"/>
                </a:solidFill>
                <a:latin typeface="Arial"/>
                <a:cs typeface="Arial"/>
              </a:rPr>
              <a:t>by Model Year and Vehicle Class </a:t>
            </a:r>
          </a:p>
        </c:rich>
      </c:tx>
      <c:layout>
        <c:manualLayout>
          <c:xMode val="edge"/>
          <c:yMode val="edge"/>
          <c:x val="0.32261427129305337"/>
          <c:y val="2.8619575671387832E-2"/>
        </c:manualLayout>
      </c:layout>
      <c:spPr>
        <a:noFill/>
        <a:ln w="25400">
          <a:noFill/>
        </a:ln>
      </c:spPr>
    </c:title>
    <c:plotArea>
      <c:layout>
        <c:manualLayout>
          <c:layoutTarget val="inner"/>
          <c:xMode val="edge"/>
          <c:yMode val="edge"/>
          <c:x val="0.10477183730095818"/>
          <c:y val="0.15656591396700484"/>
          <c:w val="0.8008302811518786"/>
          <c:h val="0.68855332056456586"/>
        </c:manualLayout>
      </c:layout>
      <c:lineChart>
        <c:grouping val="standard"/>
        <c:ser>
          <c:idx val="0"/>
          <c:order val="0"/>
          <c:tx>
            <c:strRef>
              <c:f>'(2)(xxiii) Not Ready Turnaways'!$B$9:$D$9</c:f>
              <c:strCache>
                <c:ptCount val="1"/>
                <c:pt idx="0">
                  <c:v>LDGV</c:v>
                </c:pt>
              </c:strCache>
            </c:strRef>
          </c:tx>
          <c:spPr>
            <a:ln w="12700">
              <a:solidFill>
                <a:srgbClr val="000000"/>
              </a:solidFill>
              <a:prstDash val="solid"/>
            </a:ln>
          </c:spPr>
          <c:marker>
            <c:symbol val="diamond"/>
            <c:size val="8"/>
            <c:spPr>
              <a:solidFill>
                <a:srgbClr val="000000"/>
              </a:solidFill>
              <a:ln>
                <a:solidFill>
                  <a:srgbClr val="000000"/>
                </a:solidFill>
                <a:prstDash val="solid"/>
              </a:ln>
            </c:spPr>
          </c:marker>
          <c:cat>
            <c:numRef>
              <c:f>'(2)(xxiii) Not Ready Failures'!$A$11:$A$26</c:f>
              <c:numCache>
                <c:formatCode>General</c:formatCode>
                <c:ptCount val="16"/>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numCache>
            </c:numRef>
          </c:cat>
          <c:val>
            <c:numRef>
              <c:f>'(2)(xxiii) Not Ready Turnaways'!$B$11:$B$26</c:f>
              <c:numCache>
                <c:formatCode>#,##0</c:formatCode>
                <c:ptCount val="16"/>
                <c:pt idx="0">
                  <c:v>2478</c:v>
                </c:pt>
                <c:pt idx="1">
                  <c:v>2558</c:v>
                </c:pt>
                <c:pt idx="2">
                  <c:v>2528</c:v>
                </c:pt>
                <c:pt idx="3">
                  <c:v>2533</c:v>
                </c:pt>
                <c:pt idx="4">
                  <c:v>2763</c:v>
                </c:pt>
                <c:pt idx="5">
                  <c:v>4953</c:v>
                </c:pt>
                <c:pt idx="6">
                  <c:v>3263</c:v>
                </c:pt>
                <c:pt idx="7">
                  <c:v>2274</c:v>
                </c:pt>
                <c:pt idx="8">
                  <c:v>1479</c:v>
                </c:pt>
                <c:pt idx="9">
                  <c:v>1093</c:v>
                </c:pt>
                <c:pt idx="10">
                  <c:v>761</c:v>
                </c:pt>
                <c:pt idx="11">
                  <c:v>525</c:v>
                </c:pt>
                <c:pt idx="12">
                  <c:v>325</c:v>
                </c:pt>
                <c:pt idx="13">
                  <c:v>358</c:v>
                </c:pt>
                <c:pt idx="14">
                  <c:v>142</c:v>
                </c:pt>
                <c:pt idx="15">
                  <c:v>6</c:v>
                </c:pt>
              </c:numCache>
            </c:numRef>
          </c:val>
        </c:ser>
        <c:ser>
          <c:idx val="1"/>
          <c:order val="1"/>
          <c:tx>
            <c:strRef>
              <c:f>'(2)(xxiii) Not Ready Failures'!$E$9:$G$9</c:f>
              <c:strCache>
                <c:ptCount val="1"/>
                <c:pt idx="0">
                  <c:v>LDGT</c:v>
                </c:pt>
              </c:strCache>
            </c:strRef>
          </c:tx>
          <c:spPr>
            <a:ln w="12700">
              <a:solidFill>
                <a:srgbClr val="969696"/>
              </a:solidFill>
              <a:prstDash val="solid"/>
            </a:ln>
          </c:spPr>
          <c:marker>
            <c:symbol val="square"/>
            <c:size val="8"/>
            <c:spPr>
              <a:noFill/>
              <a:ln>
                <a:solidFill>
                  <a:srgbClr val="969696"/>
                </a:solidFill>
                <a:prstDash val="solid"/>
              </a:ln>
            </c:spPr>
          </c:marker>
          <c:cat>
            <c:numRef>
              <c:f>'(2)(xxiii) Not Ready Failures'!$A$11:$A$26</c:f>
              <c:numCache>
                <c:formatCode>General</c:formatCode>
                <c:ptCount val="16"/>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numCache>
            </c:numRef>
          </c:cat>
          <c:val>
            <c:numRef>
              <c:f>'(2)(xxiii) Not Ready Turnaways'!$E$11:$E$26</c:f>
              <c:numCache>
                <c:formatCode>#,##0</c:formatCode>
                <c:ptCount val="16"/>
                <c:pt idx="0">
                  <c:v>428</c:v>
                </c:pt>
                <c:pt idx="1">
                  <c:v>626</c:v>
                </c:pt>
                <c:pt idx="2">
                  <c:v>703</c:v>
                </c:pt>
                <c:pt idx="3">
                  <c:v>622</c:v>
                </c:pt>
                <c:pt idx="4">
                  <c:v>668</c:v>
                </c:pt>
                <c:pt idx="5">
                  <c:v>1755</c:v>
                </c:pt>
                <c:pt idx="6">
                  <c:v>1093</c:v>
                </c:pt>
                <c:pt idx="7">
                  <c:v>767</c:v>
                </c:pt>
                <c:pt idx="8">
                  <c:v>554</c:v>
                </c:pt>
                <c:pt idx="9">
                  <c:v>449</c:v>
                </c:pt>
                <c:pt idx="10">
                  <c:v>252</c:v>
                </c:pt>
                <c:pt idx="11">
                  <c:v>146</c:v>
                </c:pt>
                <c:pt idx="12">
                  <c:v>78</c:v>
                </c:pt>
                <c:pt idx="13">
                  <c:v>51</c:v>
                </c:pt>
                <c:pt idx="14">
                  <c:v>23</c:v>
                </c:pt>
                <c:pt idx="15">
                  <c:v>0</c:v>
                </c:pt>
              </c:numCache>
            </c:numRef>
          </c:val>
        </c:ser>
        <c:ser>
          <c:idx val="2"/>
          <c:order val="2"/>
          <c:tx>
            <c:strRef>
              <c:f>'(2)(xxiii) Not Ready Turnaways'!$H$9:$J$9</c:f>
              <c:strCache>
                <c:ptCount val="1"/>
                <c:pt idx="0">
                  <c:v>MDGV</c:v>
                </c:pt>
              </c:strCache>
            </c:strRef>
          </c:tx>
          <c:spPr>
            <a:ln w="12700">
              <a:solidFill>
                <a:srgbClr val="FFFF00"/>
              </a:solidFill>
              <a:prstDash val="solid"/>
            </a:ln>
          </c:spPr>
          <c:marker>
            <c:symbol val="triangle"/>
            <c:size val="5"/>
            <c:spPr>
              <a:solidFill>
                <a:srgbClr val="FFFF00"/>
              </a:solidFill>
              <a:ln>
                <a:solidFill>
                  <a:srgbClr val="FFFF00"/>
                </a:solidFill>
                <a:prstDash val="solid"/>
              </a:ln>
            </c:spPr>
          </c:marker>
          <c:cat>
            <c:numRef>
              <c:f>'(2)(xxiii) Not Ready Failures'!$A$11:$A$26</c:f>
              <c:numCache>
                <c:formatCode>General</c:formatCode>
                <c:ptCount val="16"/>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numCache>
            </c:numRef>
          </c:cat>
          <c:val>
            <c:numRef>
              <c:f>'(2)(xxiii) Not Ready Turnaways'!$H$11:$H$26</c:f>
              <c:numCache>
                <c:formatCode>#,##0</c:formatCode>
                <c:ptCount val="16"/>
                <c:pt idx="12">
                  <c:v>41</c:v>
                </c:pt>
                <c:pt idx="13">
                  <c:v>24</c:v>
                </c:pt>
                <c:pt idx="14">
                  <c:v>13</c:v>
                </c:pt>
                <c:pt idx="15">
                  <c:v>0</c:v>
                </c:pt>
              </c:numCache>
            </c:numRef>
          </c:val>
        </c:ser>
        <c:marker val="1"/>
        <c:axId val="82321792"/>
        <c:axId val="82324096"/>
      </c:lineChart>
      <c:catAx>
        <c:axId val="82321792"/>
        <c:scaling>
          <c:orientation val="minMax"/>
        </c:scaling>
        <c:axPos val="b"/>
        <c:title>
          <c:tx>
            <c:rich>
              <a:bodyPr/>
              <a:lstStyle/>
              <a:p>
                <a:pPr>
                  <a:defRPr sz="1325" b="1" i="0" u="none" strike="noStrike" baseline="0">
                    <a:solidFill>
                      <a:srgbClr val="000000"/>
                    </a:solidFill>
                    <a:latin typeface="Arial"/>
                    <a:ea typeface="Arial"/>
                    <a:cs typeface="Arial"/>
                  </a:defRPr>
                </a:pPr>
                <a:r>
                  <a:rPr lang="en-US"/>
                  <a:t>Model Year</a:t>
                </a:r>
              </a:p>
            </c:rich>
          </c:tx>
          <c:layout>
            <c:manualLayout>
              <c:xMode val="edge"/>
              <c:yMode val="edge"/>
              <c:x val="0.45124504184076025"/>
              <c:y val="0.90909240367938171"/>
            </c:manualLayout>
          </c:layout>
          <c:spPr>
            <a:noFill/>
            <a:ln w="25400">
              <a:noFill/>
            </a:ln>
          </c:spPr>
        </c:title>
        <c:numFmt formatCode="General" sourceLinked="1"/>
        <c:tickLblPos val="nextTo"/>
        <c:spPr>
          <a:ln w="3175">
            <a:solidFill>
              <a:srgbClr val="000000"/>
            </a:solidFill>
            <a:prstDash val="solid"/>
          </a:ln>
        </c:spPr>
        <c:txPr>
          <a:bodyPr rot="0" vert="horz"/>
          <a:lstStyle/>
          <a:p>
            <a:pPr>
              <a:defRPr sz="1150" b="1" i="0" u="none" strike="noStrike" baseline="0">
                <a:solidFill>
                  <a:srgbClr val="000000"/>
                </a:solidFill>
                <a:latin typeface="Arial"/>
                <a:ea typeface="Arial"/>
                <a:cs typeface="Arial"/>
              </a:defRPr>
            </a:pPr>
            <a:endParaRPr lang="en-US"/>
          </a:p>
        </c:txPr>
        <c:crossAx val="82324096"/>
        <c:crosses val="autoZero"/>
        <c:auto val="1"/>
        <c:lblAlgn val="ctr"/>
        <c:lblOffset val="100"/>
        <c:tickLblSkip val="1"/>
        <c:tickMarkSkip val="1"/>
      </c:catAx>
      <c:valAx>
        <c:axId val="82324096"/>
        <c:scaling>
          <c:orientation val="minMax"/>
        </c:scaling>
        <c:axPos val="l"/>
        <c:majorGridlines>
          <c:spPr>
            <a:ln w="3175">
              <a:solidFill>
                <a:srgbClr val="000000"/>
              </a:solidFill>
              <a:prstDash val="solid"/>
            </a:ln>
          </c:spPr>
        </c:majorGridlines>
        <c:title>
          <c:tx>
            <c:rich>
              <a:bodyPr/>
              <a:lstStyle/>
              <a:p>
                <a:pPr>
                  <a:defRPr sz="1325" b="1" i="0" u="none" strike="noStrike" baseline="0">
                    <a:solidFill>
                      <a:srgbClr val="000000"/>
                    </a:solidFill>
                    <a:latin typeface="Arial"/>
                    <a:ea typeface="Arial"/>
                    <a:cs typeface="Arial"/>
                  </a:defRPr>
                </a:pPr>
                <a:r>
                  <a:rPr lang="en-US"/>
                  <a:t>Number of Vehicles "Turnaways"</a:t>
                </a:r>
              </a:p>
            </c:rich>
          </c:tx>
          <c:layout>
            <c:manualLayout>
              <c:xMode val="edge"/>
              <c:yMode val="edge"/>
              <c:x val="2.0746898475437262E-2"/>
              <c:y val="0.24915865878619994"/>
            </c:manualLayout>
          </c:layout>
          <c:spPr>
            <a:noFill/>
            <a:ln w="25400">
              <a:noFill/>
            </a:ln>
          </c:spPr>
        </c:title>
        <c:numFmt formatCode="#,##0" sourceLinked="0"/>
        <c:tickLblPos val="nextTo"/>
        <c:spPr>
          <a:ln w="3175">
            <a:solidFill>
              <a:srgbClr val="000000"/>
            </a:solidFill>
            <a:prstDash val="solid"/>
          </a:ln>
        </c:spPr>
        <c:txPr>
          <a:bodyPr rot="0" vert="horz"/>
          <a:lstStyle/>
          <a:p>
            <a:pPr>
              <a:defRPr sz="1150" b="1" i="0" u="none" strike="noStrike" baseline="0">
                <a:solidFill>
                  <a:srgbClr val="000000"/>
                </a:solidFill>
                <a:latin typeface="Arial"/>
                <a:ea typeface="Arial"/>
                <a:cs typeface="Arial"/>
              </a:defRPr>
            </a:pPr>
            <a:endParaRPr lang="en-US"/>
          </a:p>
        </c:txPr>
        <c:crossAx val="82321792"/>
        <c:crosses val="autoZero"/>
        <c:crossBetween val="midCat"/>
      </c:valAx>
      <c:spPr>
        <a:noFill/>
        <a:ln w="12700">
          <a:solidFill>
            <a:srgbClr val="808080"/>
          </a:solidFill>
          <a:prstDash val="solid"/>
        </a:ln>
      </c:spPr>
    </c:plotArea>
    <c:legend>
      <c:legendPos val="r"/>
      <c:layout>
        <c:manualLayout>
          <c:xMode val="edge"/>
          <c:yMode val="edge"/>
          <c:x val="0.76867258851495068"/>
          <c:y val="0.2592596854937485"/>
          <c:w val="8.8174318520608766E-2"/>
          <c:h val="0.11784531158806751"/>
        </c:manualLayout>
      </c:layout>
      <c:spPr>
        <a:solidFill>
          <a:srgbClr val="FFFFFF"/>
        </a:solidFill>
        <a:ln w="3175">
          <a:solidFill>
            <a:srgbClr val="000000"/>
          </a:solidFill>
          <a:prstDash val="solid"/>
        </a:ln>
      </c:spPr>
      <c:txPr>
        <a:bodyPr/>
        <a:lstStyle/>
        <a:p>
          <a:pPr>
            <a:defRPr sz="1055"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475" b="0" i="0" u="none" strike="noStrike" baseline="0">
          <a:solidFill>
            <a:srgbClr val="000000"/>
          </a:solidFill>
          <a:latin typeface="Arial"/>
          <a:ea typeface="Arial"/>
          <a:cs typeface="Arial"/>
        </a:defRPr>
      </a:pPr>
      <a:endParaRPr lang="en-US"/>
    </a:p>
  </c:txPr>
  <c:printSettings>
    <c:headerFooter alignWithMargins="0"/>
    <c:pageMargins b="1" l="0.750000000000003" r="0.750000000000003" t="1" header="0.5" footer="0.5"/>
    <c:pageSetup paperSize="207" orientation="landscape"/>
  </c:printSettings>
</c:chartSpace>
</file>

<file path=xl/charts/chart41.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0903437848274702"/>
          <c:y val="0.1692847562253835"/>
          <c:w val="0.82346916320779306"/>
          <c:h val="0.68411983959124067"/>
        </c:manualLayout>
      </c:layout>
      <c:lineChart>
        <c:grouping val="standard"/>
        <c:ser>
          <c:idx val="0"/>
          <c:order val="0"/>
          <c:tx>
            <c:strRef>
              <c:f>'(2)(xxiii) Not Ready Turnaways'!$B$9:$D$9</c:f>
              <c:strCache>
                <c:ptCount val="1"/>
                <c:pt idx="0">
                  <c:v>LDGV</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'(2)(xxiii) Not Ready Turnaways'!$A$11:$A$26</c:f>
              <c:numCache>
                <c:formatCode>General</c:formatCode>
                <c:ptCount val="16"/>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numCache>
            </c:numRef>
          </c:cat>
          <c:val>
            <c:numRef>
              <c:f>'(2)(xxiii) Not Ready Turnaways'!$D$11:$D$26</c:f>
              <c:numCache>
                <c:formatCode>0.0%</c:formatCode>
                <c:ptCount val="16"/>
                <c:pt idx="0">
                  <c:v>0.32464299751080833</c:v>
                </c:pt>
                <c:pt idx="1">
                  <c:v>0.23980500609355956</c:v>
                </c:pt>
                <c:pt idx="2">
                  <c:v>0.19955794126934007</c:v>
                </c:pt>
                <c:pt idx="3">
                  <c:v>0.17407738299773212</c:v>
                </c:pt>
                <c:pt idx="4">
                  <c:v>0.16395680037977689</c:v>
                </c:pt>
                <c:pt idx="5">
                  <c:v>0.26030060962791673</c:v>
                </c:pt>
                <c:pt idx="6">
                  <c:v>0.20746439471007122</c:v>
                </c:pt>
                <c:pt idx="7">
                  <c:v>0.17997625643055007</c:v>
                </c:pt>
                <c:pt idx="8">
                  <c:v>0.15624339742235369</c:v>
                </c:pt>
                <c:pt idx="9">
                  <c:v>0.1392179340211438</c:v>
                </c:pt>
                <c:pt idx="10">
                  <c:v>0.11995586380832282</c:v>
                </c:pt>
                <c:pt idx="11">
                  <c:v>0.1031434184675835</c:v>
                </c:pt>
                <c:pt idx="12">
                  <c:v>0.10466988727858294</c:v>
                </c:pt>
                <c:pt idx="13">
                  <c:v>0.17540421362077413</c:v>
                </c:pt>
                <c:pt idx="14">
                  <c:v>0.18298969072164947</c:v>
                </c:pt>
                <c:pt idx="15">
                  <c:v>0.20689655172413793</c:v>
                </c:pt>
              </c:numCache>
            </c:numRef>
          </c:val>
        </c:ser>
        <c:ser>
          <c:idx val="1"/>
          <c:order val="1"/>
          <c:tx>
            <c:strRef>
              <c:f>'(2)(xxiii) Not Ready Turnaways'!$E$9:$G$9</c:f>
              <c:strCache>
                <c:ptCount val="1"/>
                <c:pt idx="0">
                  <c:v>LDGT</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val>
            <c:numRef>
              <c:f>'(2)(xxiii) Not Ready Turnaways'!$G$11:$G$26</c:f>
              <c:numCache>
                <c:formatCode>0.0%</c:formatCode>
                <c:ptCount val="16"/>
                <c:pt idx="0">
                  <c:v>0.20255560814008519</c:v>
                </c:pt>
                <c:pt idx="1">
                  <c:v>0.20083413538658967</c:v>
                </c:pt>
                <c:pt idx="2">
                  <c:v>0.19457514530860781</c:v>
                </c:pt>
                <c:pt idx="3">
                  <c:v>0.1640295358649789</c:v>
                </c:pt>
                <c:pt idx="4">
                  <c:v>0.15282544040265386</c:v>
                </c:pt>
                <c:pt idx="5">
                  <c:v>0.29206190713929109</c:v>
                </c:pt>
                <c:pt idx="6">
                  <c:v>0.19974415204678361</c:v>
                </c:pt>
                <c:pt idx="7">
                  <c:v>0.16809116809116809</c:v>
                </c:pt>
                <c:pt idx="8">
                  <c:v>0.14337474120082816</c:v>
                </c:pt>
                <c:pt idx="9">
                  <c:v>0.14828269484808454</c:v>
                </c:pt>
                <c:pt idx="10">
                  <c:v>0.12352941176470589</c:v>
                </c:pt>
                <c:pt idx="11">
                  <c:v>9.9726775956284153E-2</c:v>
                </c:pt>
                <c:pt idx="12">
                  <c:v>0.10222804718217562</c:v>
                </c:pt>
                <c:pt idx="13">
                  <c:v>0.11778290993071594</c:v>
                </c:pt>
                <c:pt idx="14">
                  <c:v>0.21495327102803738</c:v>
                </c:pt>
                <c:pt idx="15">
                  <c:v>0</c:v>
                </c:pt>
              </c:numCache>
            </c:numRef>
          </c:val>
        </c:ser>
        <c:marker val="1"/>
        <c:axId val="82360960"/>
        <c:axId val="82367616"/>
      </c:lineChart>
      <c:catAx>
        <c:axId val="82360960"/>
        <c:scaling>
          <c:orientation val="minMax"/>
        </c:scaling>
        <c:axPos val="b"/>
        <c:title>
          <c:tx>
            <c:rich>
              <a:bodyPr/>
              <a:lstStyle/>
              <a:p>
                <a:pPr>
                  <a:defRPr sz="1325" b="1" i="0" u="none" strike="noStrike" baseline="0">
                    <a:solidFill>
                      <a:srgbClr val="000000"/>
                    </a:solidFill>
                    <a:latin typeface="Arial"/>
                    <a:ea typeface="Arial"/>
                    <a:cs typeface="Arial"/>
                  </a:defRPr>
                </a:pPr>
                <a:r>
                  <a:rPr lang="en-US"/>
                  <a:t>Model Year</a:t>
                </a:r>
              </a:p>
            </c:rich>
          </c:tx>
          <c:layout>
            <c:manualLayout>
              <c:xMode val="edge"/>
              <c:yMode val="edge"/>
              <c:x val="0.46625177084526997"/>
              <c:y val="0.91972233536883663"/>
            </c:manualLayout>
          </c:layout>
          <c:spPr>
            <a:noFill/>
            <a:ln w="25400">
              <a:noFill/>
            </a:ln>
          </c:spPr>
        </c:title>
        <c:numFmt formatCode="General" sourceLinked="1"/>
        <c:tickLblPos val="nextTo"/>
        <c:spPr>
          <a:ln w="3175">
            <a:solidFill>
              <a:srgbClr val="000000"/>
            </a:solidFill>
            <a:prstDash val="solid"/>
          </a:ln>
        </c:spPr>
        <c:txPr>
          <a:bodyPr rot="0" vert="horz"/>
          <a:lstStyle/>
          <a:p>
            <a:pPr>
              <a:defRPr sz="1150" b="1" i="0" u="none" strike="noStrike" baseline="0">
                <a:solidFill>
                  <a:srgbClr val="000000"/>
                </a:solidFill>
                <a:latin typeface="Arial"/>
                <a:ea typeface="Arial"/>
                <a:cs typeface="Arial"/>
              </a:defRPr>
            </a:pPr>
            <a:endParaRPr lang="en-US"/>
          </a:p>
        </c:txPr>
        <c:crossAx val="82367616"/>
        <c:crosses val="autoZero"/>
        <c:auto val="1"/>
        <c:lblAlgn val="ctr"/>
        <c:lblOffset val="100"/>
        <c:tickLblSkip val="1"/>
        <c:tickMarkSkip val="1"/>
      </c:catAx>
      <c:valAx>
        <c:axId val="82367616"/>
        <c:scaling>
          <c:orientation val="minMax"/>
        </c:scaling>
        <c:axPos val="l"/>
        <c:majorGridlines>
          <c:spPr>
            <a:ln w="3175">
              <a:solidFill>
                <a:srgbClr val="000000"/>
              </a:solidFill>
              <a:prstDash val="solid"/>
            </a:ln>
          </c:spPr>
        </c:majorGridlines>
        <c:title>
          <c:tx>
            <c:rich>
              <a:bodyPr/>
              <a:lstStyle/>
              <a:p>
                <a:pPr>
                  <a:defRPr sz="1325" b="1" i="0" u="none" strike="noStrike" baseline="0">
                    <a:solidFill>
                      <a:srgbClr val="000000"/>
                    </a:solidFill>
                    <a:latin typeface="Arial"/>
                    <a:ea typeface="Arial"/>
                    <a:cs typeface="Arial"/>
                  </a:defRPr>
                </a:pPr>
                <a:r>
                  <a:rPr lang="en-US"/>
                  <a:t>Turnaway (%)</a:t>
                </a:r>
              </a:p>
            </c:rich>
          </c:tx>
          <c:layout>
            <c:manualLayout>
              <c:xMode val="edge"/>
              <c:yMode val="edge"/>
              <c:x val="1.1422649174383011E-2"/>
              <c:y val="0.38743521527871388"/>
            </c:manualLayout>
          </c:layout>
          <c:spPr>
            <a:noFill/>
            <a:ln w="25400">
              <a:noFill/>
            </a:ln>
          </c:spPr>
        </c:title>
        <c:numFmt formatCode="0.0%" sourceLinked="1"/>
        <c:tickLblPos val="nextTo"/>
        <c:spPr>
          <a:ln w="3175">
            <a:solidFill>
              <a:srgbClr val="000000"/>
            </a:solidFill>
            <a:prstDash val="solid"/>
          </a:ln>
        </c:spPr>
        <c:txPr>
          <a:bodyPr rot="0" vert="horz"/>
          <a:lstStyle/>
          <a:p>
            <a:pPr>
              <a:defRPr sz="1150" b="1" i="0" u="none" strike="noStrike" baseline="0">
                <a:solidFill>
                  <a:srgbClr val="000000"/>
                </a:solidFill>
                <a:latin typeface="Arial"/>
                <a:ea typeface="Arial"/>
                <a:cs typeface="Arial"/>
              </a:defRPr>
            </a:pPr>
            <a:endParaRPr lang="en-US"/>
          </a:p>
        </c:txPr>
        <c:crossAx val="82360960"/>
        <c:crosses val="autoZero"/>
        <c:crossBetween val="between"/>
      </c:valAx>
      <c:spPr>
        <a:noFill/>
        <a:ln w="12700">
          <a:solidFill>
            <a:srgbClr val="808080"/>
          </a:solidFill>
          <a:prstDash val="solid"/>
        </a:ln>
      </c:spPr>
    </c:plotArea>
    <c:legend>
      <c:legendPos val="r"/>
      <c:layout>
        <c:manualLayout>
          <c:xMode val="edge"/>
          <c:yMode val="edge"/>
          <c:x val="0.80685440077232651"/>
          <c:y val="0.21815045905332944"/>
          <c:w val="9.0342770742847425E-2"/>
          <c:h val="8.5514979948905098E-2"/>
        </c:manualLayout>
      </c:layou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3" r="0.750000000000003" t="1" header="0.5" footer="0.5"/>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200" b="1" i="0" u="none" strike="noStrike" baseline="0">
                <a:solidFill>
                  <a:srgbClr val="000000"/>
                </a:solidFill>
                <a:latin typeface="Arial"/>
                <a:ea typeface="Arial"/>
                <a:cs typeface="Arial"/>
              </a:defRPr>
            </a:pPr>
            <a:r>
              <a:rPr lang="en-US" sz="1200" b="1" i="0" u="none" strike="noStrike" baseline="0">
                <a:solidFill>
                  <a:srgbClr val="000000"/>
                </a:solidFill>
                <a:latin typeface="Arial"/>
                <a:cs typeface="Arial"/>
              </a:rPr>
              <a:t>OBDII Initial Failures - Non-diesel</a:t>
            </a:r>
          </a:p>
          <a:p>
            <a:pPr>
              <a:defRPr sz="1200" b="1" i="0" u="none" strike="noStrike" baseline="0">
                <a:solidFill>
                  <a:srgbClr val="000000"/>
                </a:solidFill>
                <a:latin typeface="Arial"/>
                <a:ea typeface="Arial"/>
                <a:cs typeface="Arial"/>
              </a:defRPr>
            </a:pPr>
            <a:r>
              <a:rPr lang="en-US" sz="1200" b="0" i="0" u="none" strike="noStrike" baseline="0">
                <a:solidFill>
                  <a:srgbClr val="000000"/>
                </a:solidFill>
                <a:latin typeface="Arial"/>
                <a:cs typeface="Arial"/>
              </a:rPr>
              <a:t>by Model Year and Vehicle Class </a:t>
            </a:r>
          </a:p>
        </c:rich>
      </c:tx>
      <c:layout>
        <c:manualLayout>
          <c:xMode val="edge"/>
          <c:yMode val="edge"/>
          <c:x val="0.32005712130568004"/>
          <c:y val="3.274563221430285E-2"/>
        </c:manualLayout>
      </c:layout>
      <c:spPr>
        <a:noFill/>
        <a:ln w="25400">
          <a:noFill/>
        </a:ln>
      </c:spPr>
    </c:title>
    <c:plotArea>
      <c:layout>
        <c:manualLayout>
          <c:layoutTarget val="inner"/>
          <c:xMode val="edge"/>
          <c:yMode val="edge"/>
          <c:x val="0.11948799195411959"/>
          <c:y val="0.17632263500009224"/>
          <c:w val="0.77951689989116058"/>
          <c:h val="0.6599504338574933"/>
        </c:manualLayout>
      </c:layout>
      <c:lineChart>
        <c:grouping val="standard"/>
        <c:ser>
          <c:idx val="0"/>
          <c:order val="0"/>
          <c:tx>
            <c:strRef>
              <c:f>'(2)(i) OBD'!$B$8:$D$8</c:f>
              <c:strCache>
                <c:ptCount val="1"/>
                <c:pt idx="0">
                  <c:v>LDGV</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'(2)(i) OBD'!$A$10:$A$25</c:f>
              <c:numCache>
                <c:formatCode>General</c:formatCode>
                <c:ptCount val="16"/>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numCache>
            </c:numRef>
          </c:cat>
          <c:val>
            <c:numRef>
              <c:f>'(2)(i) OBD'!$B$10:$B$25</c:f>
              <c:numCache>
                <c:formatCode>#,##0</c:formatCode>
                <c:ptCount val="16"/>
                <c:pt idx="0">
                  <c:v>12011</c:v>
                </c:pt>
                <c:pt idx="1">
                  <c:v>16337</c:v>
                </c:pt>
                <c:pt idx="2">
                  <c:v>18530</c:v>
                </c:pt>
                <c:pt idx="3">
                  <c:v>20467</c:v>
                </c:pt>
                <c:pt idx="4">
                  <c:v>23334</c:v>
                </c:pt>
                <c:pt idx="5">
                  <c:v>25661</c:v>
                </c:pt>
                <c:pt idx="6">
                  <c:v>20727</c:v>
                </c:pt>
                <c:pt idx="7">
                  <c:v>16352</c:v>
                </c:pt>
                <c:pt idx="8">
                  <c:v>12052</c:v>
                </c:pt>
                <c:pt idx="9">
                  <c:v>9620</c:v>
                </c:pt>
                <c:pt idx="10">
                  <c:v>7685</c:v>
                </c:pt>
                <c:pt idx="11">
                  <c:v>5833</c:v>
                </c:pt>
                <c:pt idx="12">
                  <c:v>3491</c:v>
                </c:pt>
                <c:pt idx="13">
                  <c:v>2222</c:v>
                </c:pt>
                <c:pt idx="14">
                  <c:v>901</c:v>
                </c:pt>
                <c:pt idx="15">
                  <c:v>33</c:v>
                </c:pt>
              </c:numCache>
            </c:numRef>
          </c:val>
        </c:ser>
        <c:ser>
          <c:idx val="1"/>
          <c:order val="1"/>
          <c:tx>
            <c:strRef>
              <c:f>'(2)(i) OBD'!$E$8:$G$8</c:f>
              <c:strCache>
                <c:ptCount val="1"/>
                <c:pt idx="0">
                  <c:v>LDGT</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'(2)(i) OBD'!$A$10:$A$25</c:f>
              <c:numCache>
                <c:formatCode>General</c:formatCode>
                <c:ptCount val="16"/>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numCache>
            </c:numRef>
          </c:cat>
          <c:val>
            <c:numRef>
              <c:f>'(2)(i) OBD'!$E$10:$E$25</c:f>
              <c:numCache>
                <c:formatCode>#,##0</c:formatCode>
                <c:ptCount val="16"/>
                <c:pt idx="0">
                  <c:v>3132</c:v>
                </c:pt>
                <c:pt idx="1">
                  <c:v>4443</c:v>
                </c:pt>
                <c:pt idx="2">
                  <c:v>5098</c:v>
                </c:pt>
                <c:pt idx="3">
                  <c:v>5225</c:v>
                </c:pt>
                <c:pt idx="4">
                  <c:v>5778</c:v>
                </c:pt>
                <c:pt idx="5">
                  <c:v>7691</c:v>
                </c:pt>
                <c:pt idx="6">
                  <c:v>6804</c:v>
                </c:pt>
                <c:pt idx="7">
                  <c:v>5607</c:v>
                </c:pt>
                <c:pt idx="8">
                  <c:v>4757</c:v>
                </c:pt>
                <c:pt idx="9">
                  <c:v>3638</c:v>
                </c:pt>
                <c:pt idx="10">
                  <c:v>2340</c:v>
                </c:pt>
                <c:pt idx="11">
                  <c:v>1645</c:v>
                </c:pt>
                <c:pt idx="12">
                  <c:v>863</c:v>
                </c:pt>
                <c:pt idx="13">
                  <c:v>473</c:v>
                </c:pt>
                <c:pt idx="14">
                  <c:v>142</c:v>
                </c:pt>
                <c:pt idx="15">
                  <c:v>6</c:v>
                </c:pt>
              </c:numCache>
            </c:numRef>
          </c:val>
        </c:ser>
        <c:ser>
          <c:idx val="2"/>
          <c:order val="2"/>
          <c:tx>
            <c:strRef>
              <c:f>'(2)(i) OBD'!$H$8:$J$8</c:f>
              <c:strCache>
                <c:ptCount val="1"/>
                <c:pt idx="0">
                  <c:v>MDGV</c:v>
                </c:pt>
              </c:strCache>
            </c:strRef>
          </c:tx>
          <c:spPr>
            <a:ln w="12700">
              <a:solidFill>
                <a:srgbClr val="000000"/>
              </a:solidFill>
              <a:prstDash val="solid"/>
            </a:ln>
          </c:spPr>
          <c:marker>
            <c:symbol val="triangle"/>
            <c:size val="5"/>
            <c:spPr>
              <a:solidFill>
                <a:srgbClr val="FFFF00"/>
              </a:solidFill>
              <a:ln>
                <a:solidFill>
                  <a:srgbClr val="000000"/>
                </a:solidFill>
                <a:prstDash val="solid"/>
              </a:ln>
            </c:spPr>
          </c:marker>
          <c:cat>
            <c:numRef>
              <c:f>'(2)(i) OBD'!$A$10:$A$25</c:f>
              <c:numCache>
                <c:formatCode>General</c:formatCode>
                <c:ptCount val="16"/>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numCache>
            </c:numRef>
          </c:cat>
          <c:val>
            <c:numRef>
              <c:f>'(2)(i) OBD'!$H$10:$H$25</c:f>
              <c:numCache>
                <c:formatCode>#,##0</c:formatCode>
                <c:ptCount val="16"/>
                <c:pt idx="12">
                  <c:v>308</c:v>
                </c:pt>
                <c:pt idx="13">
                  <c:v>171</c:v>
                </c:pt>
                <c:pt idx="14">
                  <c:v>35</c:v>
                </c:pt>
                <c:pt idx="15">
                  <c:v>4</c:v>
                </c:pt>
              </c:numCache>
            </c:numRef>
          </c:val>
        </c:ser>
        <c:marker val="1"/>
        <c:axId val="79163776"/>
        <c:axId val="79166080"/>
      </c:lineChart>
      <c:catAx>
        <c:axId val="79163776"/>
        <c:scaling>
          <c:orientation val="minMax"/>
        </c:scaling>
        <c:axPos val="b"/>
        <c:title>
          <c:tx>
            <c:rich>
              <a:bodyPr/>
              <a:lstStyle/>
              <a:p>
                <a:pPr>
                  <a:defRPr sz="1025" b="1" i="0" u="none" strike="noStrike" baseline="0">
                    <a:solidFill>
                      <a:srgbClr val="000000"/>
                    </a:solidFill>
                    <a:latin typeface="Arial"/>
                    <a:ea typeface="Arial"/>
                    <a:cs typeface="Arial"/>
                  </a:defRPr>
                </a:pPr>
                <a:r>
                  <a:rPr lang="en-US"/>
                  <a:t>Model Year</a:t>
                </a:r>
              </a:p>
            </c:rich>
          </c:tx>
          <c:layout>
            <c:manualLayout>
              <c:xMode val="edge"/>
              <c:yMode val="edge"/>
              <c:x val="0.44950244592264293"/>
              <c:y val="0.91183991242905216"/>
            </c:manualLayout>
          </c:layout>
          <c:spPr>
            <a:noFill/>
            <a:ln w="25400">
              <a:noFill/>
            </a:ln>
          </c:spPr>
        </c:title>
        <c:numFmt formatCode="General" sourceLinked="1"/>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79166080"/>
        <c:crosses val="autoZero"/>
        <c:auto val="1"/>
        <c:lblAlgn val="ctr"/>
        <c:lblOffset val="100"/>
        <c:tickLblSkip val="1"/>
        <c:tickMarkSkip val="1"/>
      </c:catAx>
      <c:valAx>
        <c:axId val="79166080"/>
        <c:scaling>
          <c:orientation val="minMax"/>
          <c:max val="30000"/>
        </c:scaling>
        <c:axPos val="l"/>
        <c:majorGridlines>
          <c:spPr>
            <a:ln w="3175">
              <a:solidFill>
                <a:srgbClr val="000000"/>
              </a:solidFill>
              <a:prstDash val="solid"/>
            </a:ln>
          </c:spPr>
        </c:majorGridlines>
        <c:title>
          <c:tx>
            <c:rich>
              <a:bodyPr/>
              <a:lstStyle/>
              <a:p>
                <a:pPr>
                  <a:defRPr sz="1025" b="1" i="0" u="none" strike="noStrike" baseline="0">
                    <a:solidFill>
                      <a:srgbClr val="000000"/>
                    </a:solidFill>
                    <a:latin typeface="Arial"/>
                    <a:ea typeface="Arial"/>
                    <a:cs typeface="Arial"/>
                  </a:defRPr>
                </a:pPr>
                <a:r>
                  <a:rPr lang="en-US"/>
                  <a:t># of Failing Tests</a:t>
                </a:r>
              </a:p>
            </c:rich>
          </c:tx>
          <c:layout>
            <c:manualLayout>
              <c:xMode val="edge"/>
              <c:yMode val="edge"/>
              <c:x val="7.1123804734594996E-3"/>
              <c:y val="0.35264527000018425"/>
            </c:manualLayout>
          </c:layout>
          <c:spPr>
            <a:noFill/>
            <a:ln w="25400">
              <a:noFill/>
            </a:ln>
          </c:spPr>
        </c:title>
        <c:numFmt formatCode="#,##0" sourceLinked="0"/>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79163776"/>
        <c:crosses val="autoZero"/>
        <c:crossBetween val="midCat"/>
        <c:majorUnit val="5000"/>
      </c:valAx>
      <c:spPr>
        <a:noFill/>
        <a:ln w="12700">
          <a:solidFill>
            <a:srgbClr val="808080"/>
          </a:solidFill>
          <a:prstDash val="solid"/>
        </a:ln>
      </c:spPr>
    </c:plotArea>
    <c:legend>
      <c:legendPos val="r"/>
      <c:layout>
        <c:manualLayout>
          <c:xMode val="edge"/>
          <c:yMode val="edge"/>
          <c:x val="0.75960223456548115"/>
          <c:y val="0.20403047764296464"/>
          <c:w val="0.11522056367004389"/>
          <c:h val="0.16876595064294544"/>
        </c:manualLayout>
      </c:layout>
      <c:spPr>
        <a:solidFill>
          <a:srgbClr val="FFFFFF"/>
        </a:solidFill>
        <a:ln w="3175">
          <a:solidFill>
            <a:srgbClr val="000000"/>
          </a:solidFill>
          <a:prstDash val="solid"/>
        </a:ln>
      </c:spPr>
      <c:txPr>
        <a:bodyPr/>
        <a:lstStyle/>
        <a:p>
          <a:pPr>
            <a:defRPr sz="94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0000000000003" r="0.750000000000003" t="1" header="0.5" footer="0.5"/>
    <c:pageSetup paperSize="207"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200" b="1" i="0" u="none" strike="noStrike" baseline="0">
                <a:solidFill>
                  <a:srgbClr val="000000"/>
                </a:solidFill>
                <a:latin typeface="Arial"/>
                <a:ea typeface="Arial"/>
                <a:cs typeface="Arial"/>
              </a:defRPr>
            </a:pPr>
            <a:r>
              <a:rPr lang="en-US" sz="1200" b="1" i="0" u="none" strike="noStrike" baseline="0">
                <a:solidFill>
                  <a:srgbClr val="000000"/>
                </a:solidFill>
                <a:latin typeface="Arial"/>
                <a:cs typeface="Arial"/>
              </a:rPr>
              <a:t>OBDII Initial Failure Rate - Diesel</a:t>
            </a:r>
          </a:p>
          <a:p>
            <a:pPr>
              <a:defRPr sz="1200" b="1" i="0" u="none" strike="noStrike" baseline="0">
                <a:solidFill>
                  <a:srgbClr val="000000"/>
                </a:solidFill>
                <a:latin typeface="Arial"/>
                <a:ea typeface="Arial"/>
                <a:cs typeface="Arial"/>
              </a:defRPr>
            </a:pPr>
            <a:r>
              <a:rPr lang="en-US" sz="1200" b="0" i="0" u="none" strike="noStrike" baseline="0">
                <a:solidFill>
                  <a:srgbClr val="000000"/>
                </a:solidFill>
                <a:latin typeface="Arial"/>
                <a:cs typeface="Arial"/>
              </a:rPr>
              <a:t>by Model Year and Vehicle Class </a:t>
            </a:r>
          </a:p>
        </c:rich>
      </c:tx>
      <c:layout>
        <c:manualLayout>
          <c:xMode val="edge"/>
          <c:yMode val="edge"/>
          <c:x val="0.3305902919644515"/>
          <c:y val="3.2828363785225051E-2"/>
        </c:manualLayout>
      </c:layout>
      <c:spPr>
        <a:noFill/>
        <a:ln w="25400">
          <a:noFill/>
        </a:ln>
      </c:spPr>
    </c:title>
    <c:plotArea>
      <c:layout>
        <c:manualLayout>
          <c:layoutTarget val="inner"/>
          <c:xMode val="edge"/>
          <c:yMode val="edge"/>
          <c:x val="0.10699602810467602"/>
          <c:y val="0.20959647647489757"/>
          <c:w val="0.81344416238554862"/>
          <c:h val="0.61616313566114189"/>
        </c:manualLayout>
      </c:layout>
      <c:scatterChart>
        <c:scatterStyle val="lineMarker"/>
        <c:ser>
          <c:idx val="0"/>
          <c:order val="0"/>
          <c:tx>
            <c:strRef>
              <c:f>'(2)(i) OBD'!$K$8:$M$8</c:f>
              <c:strCache>
                <c:ptCount val="1"/>
                <c:pt idx="0">
                  <c:v>LDDV</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xVal>
            <c:numRef>
              <c:f>'(2)(i) OBD'!$A$11:$A$25</c:f>
              <c:numCache>
                <c:formatCode>General</c:formatCode>
                <c:ptCount val="15"/>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numCache>
            </c:numRef>
          </c:xVal>
          <c:yVal>
            <c:numRef>
              <c:f>'(2)(i) OBD'!$M$11:$M$25</c:f>
              <c:numCache>
                <c:formatCode>0.0%</c:formatCode>
                <c:ptCount val="15"/>
                <c:pt idx="0">
                  <c:v>0.16161616161616163</c:v>
                </c:pt>
                <c:pt idx="1">
                  <c:v>0.15929203539823009</c:v>
                </c:pt>
                <c:pt idx="2">
                  <c:v>7.407407407407407E-2</c:v>
                </c:pt>
                <c:pt idx="3">
                  <c:v>0.11411411411411411</c:v>
                </c:pt>
                <c:pt idx="4">
                  <c:v>9.5238095238095233E-2</c:v>
                </c:pt>
                <c:pt idx="5">
                  <c:v>0.11554621848739496</c:v>
                </c:pt>
                <c:pt idx="6">
                  <c:v>8.2758620689655171E-2</c:v>
                </c:pt>
                <c:pt idx="7">
                  <c:v>3.8461538461538464E-2</c:v>
                </c:pt>
                <c:pt idx="8">
                  <c:v>4.8672566371681415E-2</c:v>
                </c:pt>
                <c:pt idx="9">
                  <c:v>4.0404040404040407E-2</c:v>
                </c:pt>
                <c:pt idx="10">
                  <c:v>0</c:v>
                </c:pt>
                <c:pt idx="11">
                  <c:v>0.02</c:v>
                </c:pt>
                <c:pt idx="12">
                  <c:v>2.2079116835326588E-2</c:v>
                </c:pt>
                <c:pt idx="13">
                  <c:v>8.8095238095238101E-2</c:v>
                </c:pt>
                <c:pt idx="14">
                  <c:v>0.5</c:v>
                </c:pt>
              </c:numCache>
            </c:numRef>
          </c:yVal>
        </c:ser>
        <c:ser>
          <c:idx val="1"/>
          <c:order val="1"/>
          <c:tx>
            <c:strRef>
              <c:f>'(2)(i) OBD'!$N$8:$P$8</c:f>
              <c:strCache>
                <c:ptCount val="1"/>
                <c:pt idx="0">
                  <c:v>LDDT</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xVal>
            <c:numRef>
              <c:f>'(2)(i) OBD'!$A$11:$A$25</c:f>
              <c:numCache>
                <c:formatCode>General</c:formatCode>
                <c:ptCount val="15"/>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numCache>
            </c:numRef>
          </c:xVal>
          <c:yVal>
            <c:numRef>
              <c:f>'(2)(i) OBD'!$P$11:$P$25</c:f>
              <c:numCache>
                <c:formatCode>0.0%</c:formatCode>
                <c:ptCount val="15"/>
                <c:pt idx="0">
                  <c:v>0.25</c:v>
                </c:pt>
                <c:pt idx="1">
                  <c:v>0.2</c:v>
                </c:pt>
                <c:pt idx="2">
                  <c:v>0.4</c:v>
                </c:pt>
                <c:pt idx="3">
                  <c:v>0</c:v>
                </c:pt>
                <c:pt idx="4">
                  <c:v>0</c:v>
                </c:pt>
                <c:pt idx="5">
                  <c:v>0.2</c:v>
                </c:pt>
                <c:pt idx="6">
                  <c:v>0.25</c:v>
                </c:pt>
                <c:pt idx="7">
                  <c:v>0.5</c:v>
                </c:pt>
                <c:pt idx="8">
                  <c:v>6.6666666666666666E-2</c:v>
                </c:pt>
                <c:pt idx="9">
                  <c:v>7.407407407407407E-2</c:v>
                </c:pt>
                <c:pt idx="10">
                  <c:v>0</c:v>
                </c:pt>
                <c:pt idx="11">
                  <c:v>0</c:v>
                </c:pt>
                <c:pt idx="12">
                  <c:v>1.1764705882352941E-2</c:v>
                </c:pt>
                <c:pt idx="13">
                  <c:v>8.3333333333333329E-2</c:v>
                </c:pt>
              </c:numCache>
            </c:numRef>
          </c:yVal>
        </c:ser>
        <c:ser>
          <c:idx val="2"/>
          <c:order val="2"/>
          <c:tx>
            <c:strRef>
              <c:f>'(2)(i) OBD'!$Q$8:$S$8</c:f>
              <c:strCache>
                <c:ptCount val="1"/>
                <c:pt idx="0">
                  <c:v>MDDV</c:v>
                </c:pt>
              </c:strCache>
            </c:strRef>
          </c:tx>
          <c:spPr>
            <a:ln w="12700">
              <a:solidFill>
                <a:srgbClr val="000000"/>
              </a:solidFill>
              <a:prstDash val="solid"/>
            </a:ln>
          </c:spPr>
          <c:marker>
            <c:symbol val="triangle"/>
            <c:size val="5"/>
            <c:spPr>
              <a:solidFill>
                <a:srgbClr val="FFFF00"/>
              </a:solidFill>
              <a:ln>
                <a:solidFill>
                  <a:srgbClr val="000000"/>
                </a:solidFill>
                <a:prstDash val="solid"/>
              </a:ln>
            </c:spPr>
          </c:marker>
          <c:xVal>
            <c:numRef>
              <c:f>'(2)(i) OBD'!$A$21:$A$25</c:f>
              <c:numCache>
                <c:formatCode>General</c:formatCode>
                <c:ptCount val="5"/>
                <c:pt idx="0">
                  <c:v>2007</c:v>
                </c:pt>
                <c:pt idx="1">
                  <c:v>2008</c:v>
                </c:pt>
                <c:pt idx="2">
                  <c:v>2009</c:v>
                </c:pt>
                <c:pt idx="3">
                  <c:v>2010</c:v>
                </c:pt>
                <c:pt idx="4">
                  <c:v>2011</c:v>
                </c:pt>
              </c:numCache>
            </c:numRef>
          </c:xVal>
          <c:yVal>
            <c:numRef>
              <c:f>'(2)(i) OBD'!$S$21:$S$25</c:f>
              <c:numCache>
                <c:formatCode>0.0%</c:formatCode>
                <c:ptCount val="5"/>
                <c:pt idx="0">
                  <c:v>4.7925608011444923E-2</c:v>
                </c:pt>
                <c:pt idx="1">
                  <c:v>4.9161024433323521E-2</c:v>
                </c:pt>
                <c:pt idx="2">
                  <c:v>3.1385281385281384E-2</c:v>
                </c:pt>
                <c:pt idx="3">
                  <c:v>4.0540540540540543E-2</c:v>
                </c:pt>
                <c:pt idx="4">
                  <c:v>0.14285714285714285</c:v>
                </c:pt>
              </c:numCache>
            </c:numRef>
          </c:yVal>
        </c:ser>
        <c:axId val="79208448"/>
        <c:axId val="79210752"/>
      </c:scatterChart>
      <c:valAx>
        <c:axId val="79208448"/>
        <c:scaling>
          <c:orientation val="minMax"/>
          <c:max val="2011"/>
          <c:min val="1996"/>
        </c:scaling>
        <c:axPos val="b"/>
        <c:title>
          <c:tx>
            <c:rich>
              <a:bodyPr/>
              <a:lstStyle/>
              <a:p>
                <a:pPr>
                  <a:defRPr sz="1000" b="1" i="0" u="none" strike="noStrike" baseline="0">
                    <a:solidFill>
                      <a:srgbClr val="000000"/>
                    </a:solidFill>
                    <a:latin typeface="Arial"/>
                    <a:ea typeface="Arial"/>
                    <a:cs typeface="Arial"/>
                  </a:defRPr>
                </a:pPr>
                <a:r>
                  <a:rPr lang="en-US"/>
                  <a:t>Model Year</a:t>
                </a:r>
              </a:p>
            </c:rich>
          </c:tx>
          <c:layout>
            <c:manualLayout>
              <c:xMode val="edge"/>
              <c:yMode val="edge"/>
              <c:x val="0.46090596722014476"/>
              <c:y val="0.90151737471731996"/>
            </c:manualLayout>
          </c:layout>
          <c:spPr>
            <a:noFill/>
            <a:ln w="25400">
              <a:noFill/>
            </a:ln>
          </c:spPr>
        </c:title>
        <c:numFmt formatCode="General" sourceLinked="1"/>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79210752"/>
        <c:crosses val="autoZero"/>
        <c:crossBetween val="midCat"/>
        <c:majorUnit val="1"/>
      </c:valAx>
      <c:valAx>
        <c:axId val="79210752"/>
        <c:scaling>
          <c:orientation val="minMax"/>
          <c:max val="0.70000000000000062"/>
          <c:min val="0"/>
        </c:scaling>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Failure Rate (%)</a:t>
                </a:r>
              </a:p>
            </c:rich>
          </c:tx>
          <c:layout>
            <c:manualLayout>
              <c:xMode val="edge"/>
              <c:yMode val="edge"/>
              <c:x val="2.3319647151019095E-2"/>
              <c:y val="0.38636458916457278"/>
            </c:manualLayout>
          </c:layout>
          <c:spPr>
            <a:noFill/>
            <a:ln w="25400">
              <a:noFill/>
            </a:ln>
          </c:spPr>
        </c:title>
        <c:numFmt formatCode="0%" sourceLinked="0"/>
        <c:tickLblPos val="nextTo"/>
        <c:spPr>
          <a:ln w="3175">
            <a:solidFill>
              <a:srgbClr val="000000"/>
            </a:solidFill>
            <a:prstDash val="solid"/>
          </a:ln>
        </c:spPr>
        <c:txPr>
          <a:bodyPr rot="0" vert="horz"/>
          <a:lstStyle/>
          <a:p>
            <a:pPr>
              <a:defRPr sz="1025" b="1" i="0" u="none" strike="noStrike" baseline="0">
                <a:solidFill>
                  <a:srgbClr val="000000"/>
                </a:solidFill>
                <a:latin typeface="Arial"/>
                <a:ea typeface="Arial"/>
                <a:cs typeface="Arial"/>
              </a:defRPr>
            </a:pPr>
            <a:endParaRPr lang="en-US"/>
          </a:p>
        </c:txPr>
        <c:crossAx val="79208448"/>
        <c:crosses val="autoZero"/>
        <c:crossBetween val="midCat"/>
        <c:majorUnit val="0.1"/>
      </c:valAx>
    </c:plotArea>
    <c:legend>
      <c:legendPos val="r"/>
      <c:layout>
        <c:manualLayout>
          <c:xMode val="edge"/>
          <c:yMode val="edge"/>
          <c:x val="0.75445917253297401"/>
          <c:y val="0.23484906400199357"/>
          <c:w val="0.14266137080623534"/>
          <c:h val="0.18181863019509262"/>
        </c:manualLayout>
      </c:layou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0000000000003" r="0.750000000000003"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200" b="1" i="0" u="none" strike="noStrike" baseline="0">
                <a:solidFill>
                  <a:srgbClr val="000000"/>
                </a:solidFill>
                <a:latin typeface="Arial"/>
                <a:ea typeface="Arial"/>
                <a:cs typeface="Arial"/>
              </a:defRPr>
            </a:pPr>
            <a:r>
              <a:rPr lang="en-US" sz="1200" b="1" i="0" u="none" strike="noStrike" baseline="0">
                <a:solidFill>
                  <a:srgbClr val="000000"/>
                </a:solidFill>
                <a:latin typeface="Arial"/>
                <a:cs typeface="Arial"/>
              </a:rPr>
              <a:t>OBDII Initial Failures - Diesel</a:t>
            </a:r>
          </a:p>
          <a:p>
            <a:pPr>
              <a:defRPr sz="1200" b="1" i="0" u="none" strike="noStrike" baseline="0">
                <a:solidFill>
                  <a:srgbClr val="000000"/>
                </a:solidFill>
                <a:latin typeface="Arial"/>
                <a:ea typeface="Arial"/>
                <a:cs typeface="Arial"/>
              </a:defRPr>
            </a:pPr>
            <a:r>
              <a:rPr lang="en-US" sz="1200" b="0" i="0" u="none" strike="noStrike" baseline="0">
                <a:solidFill>
                  <a:srgbClr val="000000"/>
                </a:solidFill>
                <a:latin typeface="Arial"/>
                <a:cs typeface="Arial"/>
              </a:rPr>
              <a:t>by Model Year and Vehicle Class </a:t>
            </a:r>
          </a:p>
        </c:rich>
      </c:tx>
      <c:layout>
        <c:manualLayout>
          <c:xMode val="edge"/>
          <c:yMode val="edge"/>
          <c:x val="0.33972625463282408"/>
          <c:y val="3.2663316582914957E-2"/>
        </c:manualLayout>
      </c:layout>
      <c:spPr>
        <a:noFill/>
        <a:ln w="25400">
          <a:noFill/>
        </a:ln>
      </c:spPr>
    </c:title>
    <c:plotArea>
      <c:layout>
        <c:manualLayout>
          <c:layoutTarget val="inner"/>
          <c:xMode val="edge"/>
          <c:yMode val="edge"/>
          <c:x val="8.9041155448118692E-2"/>
          <c:y val="0.17336683417085441"/>
          <c:w val="0.83245808447389646"/>
          <c:h val="0.66834170854271691"/>
        </c:manualLayout>
      </c:layout>
      <c:lineChart>
        <c:grouping val="standard"/>
        <c:ser>
          <c:idx val="0"/>
          <c:order val="0"/>
          <c:tx>
            <c:strRef>
              <c:f>'(2)(i) OBD'!$K$8:$M$8</c:f>
              <c:strCache>
                <c:ptCount val="1"/>
                <c:pt idx="0">
                  <c:v>LDDV</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'(2)(i) OBD'!$A$11:$A$25</c:f>
              <c:numCache>
                <c:formatCode>General</c:formatCode>
                <c:ptCount val="15"/>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numCache>
            </c:numRef>
          </c:cat>
          <c:val>
            <c:numRef>
              <c:f>'(2)(i) OBD'!$K$11:$K$25</c:f>
              <c:numCache>
                <c:formatCode>#,##0</c:formatCode>
                <c:ptCount val="15"/>
                <c:pt idx="0">
                  <c:v>16</c:v>
                </c:pt>
                <c:pt idx="1">
                  <c:v>36</c:v>
                </c:pt>
                <c:pt idx="2">
                  <c:v>12</c:v>
                </c:pt>
                <c:pt idx="3">
                  <c:v>38</c:v>
                </c:pt>
                <c:pt idx="4">
                  <c:v>26</c:v>
                </c:pt>
                <c:pt idx="5">
                  <c:v>55</c:v>
                </c:pt>
                <c:pt idx="6">
                  <c:v>48</c:v>
                </c:pt>
                <c:pt idx="7">
                  <c:v>6</c:v>
                </c:pt>
                <c:pt idx="8">
                  <c:v>11</c:v>
                </c:pt>
                <c:pt idx="9">
                  <c:v>4</c:v>
                </c:pt>
                <c:pt idx="10">
                  <c:v>0</c:v>
                </c:pt>
                <c:pt idx="11">
                  <c:v>1</c:v>
                </c:pt>
                <c:pt idx="12">
                  <c:v>24</c:v>
                </c:pt>
                <c:pt idx="13">
                  <c:v>37</c:v>
                </c:pt>
                <c:pt idx="14">
                  <c:v>2</c:v>
                </c:pt>
              </c:numCache>
            </c:numRef>
          </c:val>
        </c:ser>
        <c:ser>
          <c:idx val="1"/>
          <c:order val="1"/>
          <c:tx>
            <c:strRef>
              <c:f>'(2)(i) OBD'!$N$8:$P$8</c:f>
              <c:strCache>
                <c:ptCount val="1"/>
                <c:pt idx="0">
                  <c:v>LDDT</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val>
            <c:numRef>
              <c:f>'(2)(i) OBD'!$N$11:$N$25</c:f>
              <c:numCache>
                <c:formatCode>#,##0</c:formatCode>
                <c:ptCount val="15"/>
                <c:pt idx="0">
                  <c:v>3</c:v>
                </c:pt>
                <c:pt idx="1">
                  <c:v>3</c:v>
                </c:pt>
                <c:pt idx="2">
                  <c:v>2</c:v>
                </c:pt>
                <c:pt idx="3">
                  <c:v>0</c:v>
                </c:pt>
                <c:pt idx="4">
                  <c:v>0</c:v>
                </c:pt>
                <c:pt idx="5">
                  <c:v>1</c:v>
                </c:pt>
                <c:pt idx="6">
                  <c:v>1</c:v>
                </c:pt>
                <c:pt idx="7">
                  <c:v>1</c:v>
                </c:pt>
                <c:pt idx="8">
                  <c:v>2</c:v>
                </c:pt>
                <c:pt idx="9">
                  <c:v>2</c:v>
                </c:pt>
                <c:pt idx="10">
                  <c:v>0</c:v>
                </c:pt>
                <c:pt idx="11">
                  <c:v>0</c:v>
                </c:pt>
                <c:pt idx="12">
                  <c:v>1</c:v>
                </c:pt>
                <c:pt idx="13">
                  <c:v>3</c:v>
                </c:pt>
              </c:numCache>
            </c:numRef>
          </c:val>
        </c:ser>
        <c:ser>
          <c:idx val="2"/>
          <c:order val="2"/>
          <c:tx>
            <c:v>MDDV</c:v>
          </c:tx>
          <c:spPr>
            <a:ln w="12700">
              <a:solidFill>
                <a:srgbClr val="000000"/>
              </a:solidFill>
              <a:prstDash val="solid"/>
            </a:ln>
          </c:spPr>
          <c:marker>
            <c:symbol val="triangle"/>
            <c:size val="5"/>
            <c:spPr>
              <a:solidFill>
                <a:srgbClr val="FFFF00"/>
              </a:solidFill>
              <a:ln>
                <a:solidFill>
                  <a:srgbClr val="000000"/>
                </a:solidFill>
                <a:prstDash val="solid"/>
              </a:ln>
            </c:spPr>
          </c:marker>
          <c:val>
            <c:numRef>
              <c:f>'(2)(i) OBD'!$S$11:$S$25</c:f>
              <c:numCache>
                <c:formatCode>0.0%</c:formatCode>
                <c:ptCount val="15"/>
                <c:pt idx="10">
                  <c:v>4.7925608011444923E-2</c:v>
                </c:pt>
                <c:pt idx="11">
                  <c:v>4.9161024433323521E-2</c:v>
                </c:pt>
                <c:pt idx="12">
                  <c:v>3.1385281385281384E-2</c:v>
                </c:pt>
                <c:pt idx="13">
                  <c:v>4.0540540540540543E-2</c:v>
                </c:pt>
                <c:pt idx="14">
                  <c:v>0.14285714285714285</c:v>
                </c:pt>
              </c:numCache>
            </c:numRef>
          </c:val>
        </c:ser>
        <c:marker val="1"/>
        <c:axId val="79261056"/>
        <c:axId val="79267712"/>
      </c:lineChart>
      <c:catAx>
        <c:axId val="79261056"/>
        <c:scaling>
          <c:orientation val="minMax"/>
        </c:scaling>
        <c:axPos val="b"/>
        <c:title>
          <c:tx>
            <c:rich>
              <a:bodyPr/>
              <a:lstStyle/>
              <a:p>
                <a:pPr>
                  <a:defRPr sz="1025" b="1" i="0" u="none" strike="noStrike" baseline="0">
                    <a:solidFill>
                      <a:srgbClr val="000000"/>
                    </a:solidFill>
                    <a:latin typeface="Arial"/>
                    <a:ea typeface="Arial"/>
                    <a:cs typeface="Arial"/>
                  </a:defRPr>
                </a:pPr>
                <a:r>
                  <a:rPr lang="en-US"/>
                  <a:t>Model Year</a:t>
                </a:r>
              </a:p>
            </c:rich>
          </c:tx>
          <c:layout>
            <c:manualLayout>
              <c:xMode val="edge"/>
              <c:yMode val="edge"/>
              <c:x val="0.43698659366077086"/>
              <c:y val="0.91708542713567864"/>
            </c:manualLayout>
          </c:layout>
          <c:spPr>
            <a:noFill/>
            <a:ln w="25400">
              <a:noFill/>
            </a:ln>
          </c:spPr>
        </c:title>
        <c:numFmt formatCode="General" sourceLinked="1"/>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79267712"/>
        <c:crosses val="autoZero"/>
        <c:auto val="1"/>
        <c:lblAlgn val="ctr"/>
        <c:lblOffset val="100"/>
        <c:tickLblSkip val="1"/>
        <c:tickMarkSkip val="1"/>
      </c:catAx>
      <c:valAx>
        <c:axId val="79267712"/>
        <c:scaling>
          <c:orientation val="minMax"/>
          <c:max val="100"/>
        </c:scaling>
        <c:axPos val="l"/>
        <c:majorGridlines>
          <c:spPr>
            <a:ln w="3175">
              <a:solidFill>
                <a:srgbClr val="000000"/>
              </a:solidFill>
              <a:prstDash val="solid"/>
            </a:ln>
          </c:spPr>
        </c:majorGridlines>
        <c:title>
          <c:tx>
            <c:rich>
              <a:bodyPr/>
              <a:lstStyle/>
              <a:p>
                <a:pPr>
                  <a:defRPr sz="1025" b="1" i="0" u="none" strike="noStrike" baseline="0">
                    <a:solidFill>
                      <a:srgbClr val="000000"/>
                    </a:solidFill>
                    <a:latin typeface="Arial"/>
                    <a:ea typeface="Arial"/>
                    <a:cs typeface="Arial"/>
                  </a:defRPr>
                </a:pPr>
                <a:r>
                  <a:rPr lang="en-US"/>
                  <a:t># of Failing Tests</a:t>
                </a:r>
              </a:p>
            </c:rich>
          </c:tx>
          <c:layout>
            <c:manualLayout>
              <c:xMode val="edge"/>
              <c:yMode val="edge"/>
              <c:x val="6.8493196498552881E-3"/>
              <c:y val="0.35427135678391924"/>
            </c:manualLayout>
          </c:layout>
          <c:spPr>
            <a:noFill/>
            <a:ln w="25400">
              <a:noFill/>
            </a:ln>
          </c:spPr>
        </c:title>
        <c:numFmt formatCode="#,##0" sourceLinked="0"/>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79261056"/>
        <c:crosses val="autoZero"/>
        <c:crossBetween val="midCat"/>
        <c:majorUnit val="20"/>
        <c:minorUnit val="20"/>
      </c:valAx>
      <c:spPr>
        <a:noFill/>
        <a:ln w="12700">
          <a:solidFill>
            <a:srgbClr val="808080"/>
          </a:solidFill>
          <a:prstDash val="solid"/>
        </a:ln>
      </c:spPr>
    </c:plotArea>
    <c:legend>
      <c:legendPos val="r"/>
      <c:layout>
        <c:manualLayout>
          <c:xMode val="edge"/>
          <c:yMode val="edge"/>
          <c:x val="0.75753475327399777"/>
          <c:y val="0.2060301507537689"/>
          <c:w val="0.10958911439768461"/>
          <c:h val="0.16834170854271371"/>
        </c:manualLayout>
      </c:layout>
      <c:spPr>
        <a:solidFill>
          <a:srgbClr val="FFFFFF"/>
        </a:solidFill>
        <a:ln w="3175">
          <a:solidFill>
            <a:srgbClr val="000000"/>
          </a:solidFill>
          <a:prstDash val="solid"/>
        </a:ln>
      </c:spPr>
      <c:txPr>
        <a:bodyPr/>
        <a:lstStyle/>
        <a:p>
          <a:pPr>
            <a:defRPr sz="94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0000000000003" r="0.750000000000003"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US"/>
  <c:chart>
    <c:plotArea>
      <c:layout/>
      <c:lineChart>
        <c:grouping val="standar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numRef>
              <c:f>'(2)(i) OBD'!#REF!</c:f>
              <c:numCache>
                <c:formatCode>General</c:formatCode>
                <c:ptCount val="1"/>
                <c:pt idx="0">
                  <c:v>1</c:v>
                </c:pt>
              </c:numCache>
            </c:numRef>
          </c:cat>
          <c:val>
            <c:numRef>
              <c:f>'(2)(i) OBD'!#REF!</c:f>
              <c:numCache>
                <c:formatCode>General</c:formatCode>
                <c:ptCount val="1"/>
                <c:pt idx="0">
                  <c:v>1</c:v>
                </c:pt>
              </c:numCache>
            </c:numRef>
          </c:val>
        </c:ser>
        <c:marker val="1"/>
        <c:axId val="79304192"/>
        <c:axId val="79310848"/>
      </c:lineChart>
      <c:catAx>
        <c:axId val="79304192"/>
        <c:scaling>
          <c:orientation val="minMax"/>
        </c:scaling>
        <c:axPos val="b"/>
        <c:title>
          <c:tx>
            <c:rich>
              <a:bodyPr/>
              <a:lstStyle/>
              <a:p>
                <a:pPr>
                  <a:defRPr sz="150" b="1" i="0" u="none" strike="noStrike" baseline="0">
                    <a:solidFill>
                      <a:srgbClr val="000000"/>
                    </a:solidFill>
                    <a:latin typeface="Times New Roman"/>
                    <a:ea typeface="Times New Roman"/>
                    <a:cs typeface="Times New Roman"/>
                  </a:defRPr>
                </a:pPr>
                <a:r>
                  <a:rPr lang="en-US"/>
                  <a:t>Vehicle Model Year</a:t>
                </a:r>
              </a:p>
            </c:rich>
          </c:tx>
          <c:layout/>
          <c:spPr>
            <a:noFill/>
            <a:ln w="25400">
              <a:noFill/>
            </a:ln>
          </c:spPr>
        </c:title>
        <c:numFmt formatCode="General" sourceLinked="1"/>
        <c:tickLblPos val="nextTo"/>
        <c:spPr>
          <a:ln w="3175">
            <a:solidFill>
              <a:srgbClr val="000000"/>
            </a:solidFill>
            <a:prstDash val="solid"/>
          </a:ln>
        </c:spPr>
        <c:txPr>
          <a:bodyPr rot="0" vert="horz"/>
          <a:lstStyle/>
          <a:p>
            <a:pPr>
              <a:defRPr sz="150" b="0" i="0" u="none" strike="noStrike" baseline="0">
                <a:solidFill>
                  <a:srgbClr val="000000"/>
                </a:solidFill>
                <a:latin typeface="Times New Roman"/>
                <a:ea typeface="Times New Roman"/>
                <a:cs typeface="Times New Roman"/>
              </a:defRPr>
            </a:pPr>
            <a:endParaRPr lang="en-US"/>
          </a:p>
        </c:txPr>
        <c:crossAx val="79310848"/>
        <c:crosses val="autoZero"/>
        <c:auto val="1"/>
        <c:lblAlgn val="ctr"/>
        <c:lblOffset val="100"/>
        <c:tickLblSkip val="1"/>
        <c:tickMarkSkip val="1"/>
      </c:catAx>
      <c:valAx>
        <c:axId val="79310848"/>
        <c:scaling>
          <c:orientation val="minMax"/>
        </c:scaling>
        <c:axPos val="l"/>
        <c:majorGridlines>
          <c:spPr>
            <a:ln w="3175">
              <a:solidFill>
                <a:srgbClr val="000000"/>
              </a:solidFill>
              <a:prstDash val="solid"/>
            </a:ln>
          </c:spPr>
        </c:majorGridlines>
        <c:title>
          <c:tx>
            <c:rich>
              <a:bodyPr/>
              <a:lstStyle/>
              <a:p>
                <a:pPr>
                  <a:defRPr sz="150" b="1" i="0" u="none" strike="noStrike" baseline="0">
                    <a:solidFill>
                      <a:srgbClr val="000000"/>
                    </a:solidFill>
                    <a:latin typeface="Times New Roman"/>
                    <a:ea typeface="Times New Roman"/>
                    <a:cs typeface="Times New Roman"/>
                  </a:defRPr>
                </a:pPr>
                <a:r>
                  <a:rPr lang="en-US"/>
                  <a:t>Failure Rate</a:t>
                </a:r>
              </a:p>
            </c:rich>
          </c:tx>
          <c:layout/>
          <c:spPr>
            <a:noFill/>
            <a:ln w="25400">
              <a:noFill/>
            </a:ln>
          </c:spPr>
        </c:title>
        <c:numFmt formatCode="General" sourceLinked="1"/>
        <c:tickLblPos val="nextTo"/>
        <c:spPr>
          <a:ln w="3175">
            <a:solidFill>
              <a:srgbClr val="000000"/>
            </a:solidFill>
            <a:prstDash val="solid"/>
          </a:ln>
        </c:spPr>
        <c:txPr>
          <a:bodyPr rot="0" vert="horz"/>
          <a:lstStyle/>
          <a:p>
            <a:pPr>
              <a:defRPr sz="150" b="0" i="0" u="none" strike="noStrike" baseline="0">
                <a:solidFill>
                  <a:srgbClr val="000000"/>
                </a:solidFill>
                <a:latin typeface="Times New Roman"/>
                <a:ea typeface="Times New Roman"/>
                <a:cs typeface="Times New Roman"/>
              </a:defRPr>
            </a:pPr>
            <a:endParaRPr lang="en-US"/>
          </a:p>
        </c:txPr>
        <c:crossAx val="79304192"/>
        <c:crosses val="autoZero"/>
        <c:crossBetween val="between"/>
      </c:valAx>
      <c:spPr>
        <a:no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15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3" r="0.750000000000003"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200" b="1" i="0" u="none" strike="noStrike" baseline="0">
                <a:solidFill>
                  <a:srgbClr val="000000"/>
                </a:solidFill>
                <a:latin typeface="Arial"/>
                <a:ea typeface="Arial"/>
                <a:cs typeface="Arial"/>
              </a:defRPr>
            </a:pPr>
            <a:r>
              <a:rPr lang="en-US" sz="1200" b="1" i="0" u="none" strike="noStrike" baseline="0">
                <a:solidFill>
                  <a:srgbClr val="000000"/>
                </a:solidFill>
                <a:latin typeface="Arial"/>
                <a:cs typeface="Arial"/>
              </a:rPr>
              <a:t>2004 Failure Rate by Model Year</a:t>
            </a:r>
            <a:endParaRPr lang="en-US" sz="1000" b="0" i="0" u="none" strike="noStrike" baseline="0">
              <a:solidFill>
                <a:srgbClr val="000000"/>
              </a:solidFill>
              <a:latin typeface="Arial"/>
              <a:cs typeface="Arial"/>
            </a:endParaRPr>
          </a:p>
          <a:p>
            <a:pPr>
              <a:defRPr sz="1200" b="1" i="0" u="none" strike="noStrike" baseline="0">
                <a:solidFill>
                  <a:srgbClr val="000000"/>
                </a:solidFill>
                <a:latin typeface="Arial"/>
                <a:ea typeface="Arial"/>
                <a:cs typeface="Arial"/>
              </a:defRPr>
            </a:pPr>
            <a:r>
              <a:rPr lang="en-US" sz="1000" b="0" i="0" u="none" strike="noStrike" baseline="0">
                <a:solidFill>
                  <a:srgbClr val="000000"/>
                </a:solidFill>
                <a:latin typeface="Arial"/>
                <a:cs typeface="Arial"/>
              </a:rPr>
              <a:t>Non-diesel Initial tests</a:t>
            </a:r>
          </a:p>
        </c:rich>
      </c:tx>
      <c:layout>
        <c:manualLayout>
          <c:xMode val="edge"/>
          <c:yMode val="edge"/>
          <c:x val="0.31087289433384818"/>
          <c:y val="3.0444999685532801E-2"/>
        </c:manualLayout>
      </c:layout>
      <c:spPr>
        <a:noFill/>
        <a:ln w="25400">
          <a:noFill/>
        </a:ln>
      </c:spPr>
    </c:title>
    <c:plotArea>
      <c:layout>
        <c:manualLayout>
          <c:layoutTarget val="inner"/>
          <c:xMode val="edge"/>
          <c:yMode val="edge"/>
          <c:x val="0.14241960183767358"/>
          <c:y val="0.18735384421866333"/>
          <c:w val="0.74885145482389615"/>
          <c:h val="0.60889999371065584"/>
        </c:manualLayout>
      </c:layout>
      <c:lineChart>
        <c:grouping val="standard"/>
        <c:ser>
          <c:idx val="0"/>
          <c:order val="0"/>
          <c:tx>
            <c:strRef>
              <c:f>'Initial gasoline '!$P$5</c:f>
              <c:strCache>
                <c:ptCount val="1"/>
                <c:pt idx="0">
                  <c:v>Failure Rate 2004 Tests</c:v>
                </c:pt>
              </c:strCache>
            </c:strRef>
          </c:tx>
          <c:spPr>
            <a:ln w="25400">
              <a:solidFill>
                <a:srgbClr val="000080"/>
              </a:solidFill>
              <a:prstDash val="solid"/>
            </a:ln>
          </c:spPr>
          <c:marker>
            <c:symbol val="diamond"/>
            <c:size val="6"/>
            <c:spPr>
              <a:solidFill>
                <a:srgbClr val="000080"/>
              </a:solidFill>
              <a:ln>
                <a:solidFill>
                  <a:srgbClr val="000080"/>
                </a:solidFill>
                <a:prstDash val="solid"/>
              </a:ln>
            </c:spPr>
          </c:marker>
          <c:cat>
            <c:numRef>
              <c:f>('Initial gasoline '!$A$6:$A$17,'Initial gasoline '!$A$19:$A$28)</c:f>
              <c:numCache>
                <c:formatCode>General</c:formatCode>
                <c:ptCount val="22"/>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numCache>
            </c:numRef>
          </c:cat>
          <c:val>
            <c:numRef>
              <c:f>('Initial gasoline '!$P$6:$P$17,'Initial gasoline '!$P$19:$P$28)</c:f>
              <c:numCache>
                <c:formatCode>0.0%</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marker val="1"/>
        <c:axId val="79507456"/>
        <c:axId val="79509760"/>
      </c:lineChart>
      <c:catAx>
        <c:axId val="79507456"/>
        <c:scaling>
          <c:orientation val="minMax"/>
        </c:scaling>
        <c:axPos val="b"/>
        <c:title>
          <c:tx>
            <c:rich>
              <a:bodyPr/>
              <a:lstStyle/>
              <a:p>
                <a:pPr>
                  <a:defRPr sz="1000" b="1" i="0" u="none" strike="noStrike" baseline="0">
                    <a:solidFill>
                      <a:srgbClr val="000000"/>
                    </a:solidFill>
                    <a:latin typeface="Arial"/>
                    <a:ea typeface="Arial"/>
                    <a:cs typeface="Arial"/>
                  </a:defRPr>
                </a:pPr>
                <a:r>
                  <a:t>Model Year</a:t>
                </a:r>
              </a:p>
            </c:rich>
          </c:tx>
          <c:layout>
            <c:manualLayout>
              <c:xMode val="edge"/>
              <c:yMode val="edge"/>
              <c:x val="0.45788667687596041"/>
              <c:y val="0.88993076003865057"/>
            </c:manualLayout>
          </c:layout>
          <c:spPr>
            <a:noFill/>
            <a:ln w="25400">
              <a:noFill/>
            </a:ln>
          </c:spPr>
        </c:title>
        <c:numFmt formatCode="General" sourceLinked="1"/>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79509760"/>
        <c:crosses val="autoZero"/>
        <c:auto val="1"/>
        <c:lblAlgn val="ctr"/>
        <c:lblOffset val="100"/>
        <c:tickLblSkip val="1"/>
        <c:tickMarkSkip val="1"/>
      </c:catAx>
      <c:valAx>
        <c:axId val="79509760"/>
        <c:scaling>
          <c:orientation val="minMax"/>
        </c:scaling>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t>Failure Rate</a:t>
                </a:r>
              </a:p>
            </c:rich>
          </c:tx>
          <c:layout>
            <c:manualLayout>
              <c:xMode val="edge"/>
              <c:yMode val="edge"/>
              <c:x val="3.8284839203675342E-2"/>
              <c:y val="0.3957849959119295"/>
            </c:manualLayout>
          </c:layout>
          <c:spPr>
            <a:noFill/>
            <a:ln w="25400">
              <a:noFill/>
            </a:ln>
          </c:spPr>
        </c:title>
        <c:numFmt formatCode="0%" sourceLinked="0"/>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79507456"/>
        <c:crosses val="autoZero"/>
        <c:crossBetween val="midCat"/>
      </c:valAx>
      <c:spPr>
        <a:no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3" r="0.750000000000003"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chart" Target="../charts/chart16.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chart" Target="../charts/chart18.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chart" Target="../charts/chart20.xml"/></Relationships>
</file>

<file path=xl/drawings/_rels/drawing14.xml.rels><?xml version="1.0" encoding="UTF-8" standalone="yes"?>
<Relationships xmlns="http://schemas.openxmlformats.org/package/2006/relationships"><Relationship Id="rId3" Type="http://schemas.openxmlformats.org/officeDocument/2006/relationships/chart" Target="../charts/chart24.xml"/><Relationship Id="rId2" Type="http://schemas.openxmlformats.org/officeDocument/2006/relationships/chart" Target="../charts/chart23.xml"/><Relationship Id="rId1" Type="http://schemas.openxmlformats.org/officeDocument/2006/relationships/chart" Target="../charts/chart22.xml"/><Relationship Id="rId4" Type="http://schemas.openxmlformats.org/officeDocument/2006/relationships/chart" Target="../charts/chart25.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27.xml"/><Relationship Id="rId1" Type="http://schemas.openxmlformats.org/officeDocument/2006/relationships/chart" Target="../charts/chart26.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29.xml"/><Relationship Id="rId1" Type="http://schemas.openxmlformats.org/officeDocument/2006/relationships/chart" Target="../charts/chart28.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31.xml"/><Relationship Id="rId1" Type="http://schemas.openxmlformats.org/officeDocument/2006/relationships/chart" Target="../charts/chart30.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2" Type="http://schemas.openxmlformats.org/officeDocument/2006/relationships/chart" Target="../charts/chart33.xml"/><Relationship Id="rId1" Type="http://schemas.openxmlformats.org/officeDocument/2006/relationships/chart" Target="../charts/chart32.xml"/></Relationships>
</file>

<file path=xl/drawings/_rels/drawing21.xml.rels><?xml version="1.0" encoding="UTF-8" standalone="yes"?>
<Relationships xmlns="http://schemas.openxmlformats.org/package/2006/relationships"><Relationship Id="rId2" Type="http://schemas.openxmlformats.org/officeDocument/2006/relationships/chart" Target="../charts/chart35.xml"/><Relationship Id="rId1" Type="http://schemas.openxmlformats.org/officeDocument/2006/relationships/chart" Target="../charts/chart34.xml"/></Relationships>
</file>

<file path=xl/drawings/_rels/drawing22.xml.rels><?xml version="1.0" encoding="UTF-8" standalone="yes"?>
<Relationships xmlns="http://schemas.openxmlformats.org/package/2006/relationships"><Relationship Id="rId2" Type="http://schemas.openxmlformats.org/officeDocument/2006/relationships/chart" Target="../charts/chart37.xml"/><Relationship Id="rId1" Type="http://schemas.openxmlformats.org/officeDocument/2006/relationships/chart" Target="../charts/chart36.xml"/></Relationships>
</file>

<file path=xl/drawings/_rels/drawing24.xml.rels><?xml version="1.0" encoding="UTF-8" standalone="yes"?>
<Relationships xmlns="http://schemas.openxmlformats.org/package/2006/relationships"><Relationship Id="rId2" Type="http://schemas.openxmlformats.org/officeDocument/2006/relationships/chart" Target="../charts/chart39.xml"/><Relationship Id="rId1" Type="http://schemas.openxmlformats.org/officeDocument/2006/relationships/chart" Target="../charts/chart38.xml"/></Relationships>
</file>

<file path=xl/drawings/_rels/drawing26.xml.rels><?xml version="1.0" encoding="UTF-8" standalone="yes"?>
<Relationships xmlns="http://schemas.openxmlformats.org/package/2006/relationships"><Relationship Id="rId2" Type="http://schemas.openxmlformats.org/officeDocument/2006/relationships/chart" Target="../charts/chart41.xml"/><Relationship Id="rId1" Type="http://schemas.openxmlformats.org/officeDocument/2006/relationships/chart" Target="../charts/chart40.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5" Type="http://schemas.openxmlformats.org/officeDocument/2006/relationships/chart" Target="../charts/chart8.xml"/><Relationship Id="rId4"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9.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1</xdr:col>
      <xdr:colOff>28575</xdr:colOff>
      <xdr:row>20</xdr:row>
      <xdr:rowOff>76200</xdr:rowOff>
    </xdr:from>
    <xdr:to>
      <xdr:col>9</xdr:col>
      <xdr:colOff>581025</xdr:colOff>
      <xdr:row>20</xdr:row>
      <xdr:rowOff>76200</xdr:rowOff>
    </xdr:to>
    <xdr:sp macro="" textlink="">
      <xdr:nvSpPr>
        <xdr:cNvPr id="43009" name="Line 1"/>
        <xdr:cNvSpPr>
          <a:spLocks noChangeShapeType="1"/>
        </xdr:cNvSpPr>
      </xdr:nvSpPr>
      <xdr:spPr bwMode="auto">
        <a:xfrm>
          <a:off x="1485900" y="4114800"/>
          <a:ext cx="5429250" cy="0"/>
        </a:xfrm>
        <a:prstGeom prst="line">
          <a:avLst/>
        </a:prstGeom>
        <a:noFill/>
        <a:ln w="9525">
          <a:solidFill>
            <a:srgbClr val="000000"/>
          </a:solidFill>
          <a:round/>
          <a:headEnd type="none" w="med" len="lg"/>
          <a:tailEnd type="none" w="med" len="lg"/>
        </a:ln>
      </xdr:spPr>
    </xdr:sp>
    <xdr:clientData/>
  </xdr:twoCellAnchor>
  <xdr:twoCellAnchor editAs="oneCell">
    <xdr:from>
      <xdr:col>0</xdr:col>
      <xdr:colOff>28575</xdr:colOff>
      <xdr:row>4</xdr:row>
      <xdr:rowOff>76200</xdr:rowOff>
    </xdr:from>
    <xdr:to>
      <xdr:col>1</xdr:col>
      <xdr:colOff>47625</xdr:colOff>
      <xdr:row>11</xdr:row>
      <xdr:rowOff>57150</xdr:rowOff>
    </xdr:to>
    <xdr:pic>
      <xdr:nvPicPr>
        <xdr:cNvPr id="43010"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8575" y="723900"/>
          <a:ext cx="1476375" cy="1152525"/>
        </a:xfrm>
        <a:prstGeom prst="rect">
          <a:avLst/>
        </a:prstGeom>
        <a:noFill/>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609600</xdr:colOff>
      <xdr:row>28</xdr:row>
      <xdr:rowOff>104775</xdr:rowOff>
    </xdr:from>
    <xdr:to>
      <xdr:col>15</xdr:col>
      <xdr:colOff>0</xdr:colOff>
      <xdr:row>63</xdr:row>
      <xdr:rowOff>114300</xdr:rowOff>
    </xdr:to>
    <xdr:graphicFrame macro="">
      <xdr:nvGraphicFramePr>
        <xdr:cNvPr id="6860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609600</xdr:colOff>
      <xdr:row>64</xdr:row>
      <xdr:rowOff>28575</xdr:rowOff>
    </xdr:from>
    <xdr:to>
      <xdr:col>14</xdr:col>
      <xdr:colOff>809625</xdr:colOff>
      <xdr:row>99</xdr:row>
      <xdr:rowOff>19050</xdr:rowOff>
    </xdr:to>
    <xdr:graphicFrame macro="">
      <xdr:nvGraphicFramePr>
        <xdr:cNvPr id="6861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638175</xdr:colOff>
      <xdr:row>29</xdr:row>
      <xdr:rowOff>152400</xdr:rowOff>
    </xdr:from>
    <xdr:to>
      <xdr:col>15</xdr:col>
      <xdr:colOff>9525</xdr:colOff>
      <xdr:row>65</xdr:row>
      <xdr:rowOff>0</xdr:rowOff>
    </xdr:to>
    <xdr:graphicFrame macro="">
      <xdr:nvGraphicFramePr>
        <xdr:cNvPr id="4812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65</xdr:row>
      <xdr:rowOff>152400</xdr:rowOff>
    </xdr:from>
    <xdr:to>
      <xdr:col>15</xdr:col>
      <xdr:colOff>0</xdr:colOff>
      <xdr:row>100</xdr:row>
      <xdr:rowOff>142875</xdr:rowOff>
    </xdr:to>
    <xdr:graphicFrame macro="">
      <xdr:nvGraphicFramePr>
        <xdr:cNvPr id="4813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28</xdr:row>
      <xdr:rowOff>0</xdr:rowOff>
    </xdr:from>
    <xdr:to>
      <xdr:col>0</xdr:col>
      <xdr:colOff>0</xdr:colOff>
      <xdr:row>28</xdr:row>
      <xdr:rowOff>0</xdr:rowOff>
    </xdr:to>
    <xdr:graphicFrame macro="">
      <xdr:nvGraphicFramePr>
        <xdr:cNvPr id="1536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28</xdr:row>
      <xdr:rowOff>0</xdr:rowOff>
    </xdr:from>
    <xdr:to>
      <xdr:col>0</xdr:col>
      <xdr:colOff>0</xdr:colOff>
      <xdr:row>28</xdr:row>
      <xdr:rowOff>0</xdr:rowOff>
    </xdr:to>
    <xdr:graphicFrame macro="">
      <xdr:nvGraphicFramePr>
        <xdr:cNvPr id="1536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619125</xdr:colOff>
      <xdr:row>28</xdr:row>
      <xdr:rowOff>0</xdr:rowOff>
    </xdr:from>
    <xdr:to>
      <xdr:col>11</xdr:col>
      <xdr:colOff>590550</xdr:colOff>
      <xdr:row>28</xdr:row>
      <xdr:rowOff>0</xdr:rowOff>
    </xdr:to>
    <xdr:graphicFrame macro="">
      <xdr:nvGraphicFramePr>
        <xdr:cNvPr id="8396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619125</xdr:colOff>
      <xdr:row>28</xdr:row>
      <xdr:rowOff>0</xdr:rowOff>
    </xdr:from>
    <xdr:to>
      <xdr:col>12</xdr:col>
      <xdr:colOff>9525</xdr:colOff>
      <xdr:row>28</xdr:row>
      <xdr:rowOff>0</xdr:rowOff>
    </xdr:to>
    <xdr:graphicFrame macro="">
      <xdr:nvGraphicFramePr>
        <xdr:cNvPr id="8397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1</xdr:col>
      <xdr:colOff>9525</xdr:colOff>
      <xdr:row>29</xdr:row>
      <xdr:rowOff>47625</xdr:rowOff>
    </xdr:from>
    <xdr:to>
      <xdr:col>12</xdr:col>
      <xdr:colOff>180975</xdr:colOff>
      <xdr:row>59</xdr:row>
      <xdr:rowOff>123825</xdr:rowOff>
    </xdr:to>
    <xdr:graphicFrame macro="">
      <xdr:nvGraphicFramePr>
        <xdr:cNvPr id="3584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60</xdr:row>
      <xdr:rowOff>47625</xdr:rowOff>
    </xdr:from>
    <xdr:to>
      <xdr:col>12</xdr:col>
      <xdr:colOff>171450</xdr:colOff>
      <xdr:row>92</xdr:row>
      <xdr:rowOff>38100</xdr:rowOff>
    </xdr:to>
    <xdr:graphicFrame macro="">
      <xdr:nvGraphicFramePr>
        <xdr:cNvPr id="3584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24</xdr:col>
      <xdr:colOff>295275</xdr:colOff>
      <xdr:row>28</xdr:row>
      <xdr:rowOff>0</xdr:rowOff>
    </xdr:from>
    <xdr:to>
      <xdr:col>36</xdr:col>
      <xdr:colOff>438150</xdr:colOff>
      <xdr:row>58</xdr:row>
      <xdr:rowOff>95250</xdr:rowOff>
    </xdr:to>
    <xdr:graphicFrame macro="">
      <xdr:nvGraphicFramePr>
        <xdr:cNvPr id="3584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24</xdr:col>
      <xdr:colOff>304800</xdr:colOff>
      <xdr:row>59</xdr:row>
      <xdr:rowOff>114300</xdr:rowOff>
    </xdr:from>
    <xdr:to>
      <xdr:col>36</xdr:col>
      <xdr:colOff>457200</xdr:colOff>
      <xdr:row>86</xdr:row>
      <xdr:rowOff>152400</xdr:rowOff>
    </xdr:to>
    <xdr:graphicFrame macro="">
      <xdr:nvGraphicFramePr>
        <xdr:cNvPr id="3584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xdr:col>
      <xdr:colOff>25400</xdr:colOff>
      <xdr:row>27</xdr:row>
      <xdr:rowOff>155575</xdr:rowOff>
    </xdr:from>
    <xdr:to>
      <xdr:col>15</xdr:col>
      <xdr:colOff>34925</xdr:colOff>
      <xdr:row>64</xdr:row>
      <xdr:rowOff>79375</xdr:rowOff>
    </xdr:to>
    <xdr:graphicFrame macro="">
      <xdr:nvGraphicFramePr>
        <xdr:cNvPr id="4915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15875</xdr:colOff>
      <xdr:row>66</xdr:row>
      <xdr:rowOff>155575</xdr:rowOff>
    </xdr:from>
    <xdr:to>
      <xdr:col>15</xdr:col>
      <xdr:colOff>6350</xdr:colOff>
      <xdr:row>103</xdr:row>
      <xdr:rowOff>114300</xdr:rowOff>
    </xdr:to>
    <xdr:graphicFrame macro="">
      <xdr:nvGraphicFramePr>
        <xdr:cNvPr id="4915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0.01738</cdr:x>
      <cdr:y>0.2363</cdr:y>
    </cdr:from>
    <cdr:to>
      <cdr:x>0.04853</cdr:x>
      <cdr:y>0.7942</cdr:y>
    </cdr:to>
    <cdr:sp macro="" textlink="">
      <cdr:nvSpPr>
        <cdr:cNvPr id="73729" name="Text Box 1"/>
        <cdr:cNvSpPr txBox="1">
          <a:spLocks xmlns:a="http://schemas.openxmlformats.org/drawingml/2006/main" noChangeArrowheads="1"/>
        </cdr:cNvSpPr>
      </cdr:nvSpPr>
      <cdr:spPr bwMode="auto">
        <a:xfrm xmlns:a="http://schemas.openxmlformats.org/drawingml/2006/main">
          <a:off x="153327" y="1405407"/>
          <a:ext cx="269134" cy="331061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vert="vert270" wrap="square" lIns="36576" tIns="27432" rIns="0" bIns="0" anchor="t" upright="1"/>
        <a:lstStyle xmlns:a="http://schemas.openxmlformats.org/drawingml/2006/main"/>
        <a:p xmlns:a="http://schemas.openxmlformats.org/drawingml/2006/main">
          <a:pPr algn="r" rtl="0">
            <a:defRPr sz="1000"/>
          </a:pPr>
          <a:r>
            <a:rPr lang="en-US" sz="1375" b="1" i="0" u="none" strike="noStrike" baseline="0">
              <a:solidFill>
                <a:srgbClr val="000000"/>
              </a:solidFill>
              <a:latin typeface="Arial"/>
              <a:cs typeface="Arial"/>
            </a:rPr>
            <a:t>Number of </a:t>
          </a:r>
          <a:r>
            <a:rPr lang="en-US" sz="1400" b="1" i="0" u="none" strike="noStrike" baseline="0">
              <a:solidFill>
                <a:srgbClr val="000000"/>
              </a:solidFill>
              <a:latin typeface="Arial"/>
              <a:cs typeface="Arial"/>
            </a:rPr>
            <a:t>Passing</a:t>
          </a:r>
          <a:r>
            <a:rPr lang="en-US" sz="1375" b="1" i="0" u="none" strike="noStrike" baseline="0">
              <a:solidFill>
                <a:srgbClr val="000000"/>
              </a:solidFill>
              <a:latin typeface="Arial"/>
              <a:cs typeface="Arial"/>
            </a:rPr>
            <a:t> OBD </a:t>
          </a:r>
          <a:r>
            <a:rPr lang="en-US" sz="1400" b="1" i="0" u="none" strike="noStrike" baseline="0">
              <a:solidFill>
                <a:srgbClr val="000000"/>
              </a:solidFill>
              <a:latin typeface="Arial"/>
              <a:cs typeface="Arial"/>
            </a:rPr>
            <a:t>Tests</a:t>
          </a:r>
        </a:p>
      </cdr:txBody>
    </cdr:sp>
  </cdr:relSizeAnchor>
</c:userShapes>
</file>

<file path=xl/drawings/drawing17.xml><?xml version="1.0" encoding="utf-8"?>
<xdr:wsDr xmlns:xdr="http://schemas.openxmlformats.org/drawingml/2006/spreadsheetDrawing" xmlns:a="http://schemas.openxmlformats.org/drawingml/2006/main">
  <xdr:twoCellAnchor>
    <xdr:from>
      <xdr:col>1</xdr:col>
      <xdr:colOff>9525</xdr:colOff>
      <xdr:row>26</xdr:row>
      <xdr:rowOff>123825</xdr:rowOff>
    </xdr:from>
    <xdr:to>
      <xdr:col>15</xdr:col>
      <xdr:colOff>152400</xdr:colOff>
      <xdr:row>61</xdr:row>
      <xdr:rowOff>133350</xdr:rowOff>
    </xdr:to>
    <xdr:graphicFrame macro="">
      <xdr:nvGraphicFramePr>
        <xdr:cNvPr id="5017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62</xdr:row>
      <xdr:rowOff>9525</xdr:rowOff>
    </xdr:from>
    <xdr:to>
      <xdr:col>15</xdr:col>
      <xdr:colOff>152400</xdr:colOff>
      <xdr:row>97</xdr:row>
      <xdr:rowOff>0</xdr:rowOff>
    </xdr:to>
    <xdr:graphicFrame macro="">
      <xdr:nvGraphicFramePr>
        <xdr:cNvPr id="5017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0.0215</cdr:x>
      <cdr:y>0.28099</cdr:y>
    </cdr:from>
    <cdr:to>
      <cdr:x>0.06051</cdr:x>
      <cdr:y>0.82224</cdr:y>
    </cdr:to>
    <cdr:sp macro="" textlink="">
      <cdr:nvSpPr>
        <cdr:cNvPr id="74753" name="Text Box 1"/>
        <cdr:cNvSpPr txBox="1">
          <a:spLocks xmlns:a="http://schemas.openxmlformats.org/drawingml/2006/main" noChangeArrowheads="1"/>
        </cdr:cNvSpPr>
      </cdr:nvSpPr>
      <cdr:spPr bwMode="auto">
        <a:xfrm xmlns:a="http://schemas.openxmlformats.org/drawingml/2006/main">
          <a:off x="168467" y="1595672"/>
          <a:ext cx="299861" cy="306745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vert="vert270" wrap="square" lIns="36576" tIns="27432" rIns="0" bIns="0" anchor="t" upright="1"/>
        <a:lstStyle xmlns:a="http://schemas.openxmlformats.org/drawingml/2006/main"/>
        <a:p xmlns:a="http://schemas.openxmlformats.org/drawingml/2006/main">
          <a:pPr algn="r" rtl="0">
            <a:defRPr sz="1000"/>
          </a:pPr>
          <a:r>
            <a:rPr lang="en-US" sz="1325" b="1" i="0" u="none" strike="noStrike" baseline="0">
              <a:solidFill>
                <a:srgbClr val="000000"/>
              </a:solidFill>
              <a:latin typeface="Arial"/>
              <a:cs typeface="Arial"/>
            </a:rPr>
            <a:t>Number of Failing OBD Tests</a:t>
          </a:r>
        </a:p>
      </cdr:txBody>
    </cdr:sp>
  </cdr:relSizeAnchor>
</c:userShapes>
</file>

<file path=xl/drawings/drawing19.xml><?xml version="1.0" encoding="utf-8"?>
<xdr:wsDr xmlns:xdr="http://schemas.openxmlformats.org/drawingml/2006/spreadsheetDrawing" xmlns:a="http://schemas.openxmlformats.org/drawingml/2006/main">
  <xdr:twoCellAnchor>
    <xdr:from>
      <xdr:col>0</xdr:col>
      <xdr:colOff>695325</xdr:colOff>
      <xdr:row>31</xdr:row>
      <xdr:rowOff>66675</xdr:rowOff>
    </xdr:from>
    <xdr:to>
      <xdr:col>14</xdr:col>
      <xdr:colOff>285750</xdr:colOff>
      <xdr:row>66</xdr:row>
      <xdr:rowOff>76200</xdr:rowOff>
    </xdr:to>
    <xdr:graphicFrame macro="">
      <xdr:nvGraphicFramePr>
        <xdr:cNvPr id="5939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695325</xdr:colOff>
      <xdr:row>67</xdr:row>
      <xdr:rowOff>9525</xdr:rowOff>
    </xdr:from>
    <xdr:to>
      <xdr:col>14</xdr:col>
      <xdr:colOff>295275</xdr:colOff>
      <xdr:row>102</xdr:row>
      <xdr:rowOff>0</xdr:rowOff>
    </xdr:to>
    <xdr:graphicFrame macro="">
      <xdr:nvGraphicFramePr>
        <xdr:cNvPr id="5939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32</xdr:row>
      <xdr:rowOff>0</xdr:rowOff>
    </xdr:from>
    <xdr:to>
      <xdr:col>7</xdr:col>
      <xdr:colOff>609600</xdr:colOff>
      <xdr:row>53</xdr:row>
      <xdr:rowOff>133350</xdr:rowOff>
    </xdr:to>
    <xdr:graphicFrame macro="">
      <xdr:nvGraphicFramePr>
        <xdr:cNvPr id="7680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1</xdr:col>
      <xdr:colOff>28575</xdr:colOff>
      <xdr:row>26</xdr:row>
      <xdr:rowOff>0</xdr:rowOff>
    </xdr:from>
    <xdr:to>
      <xdr:col>10</xdr:col>
      <xdr:colOff>0</xdr:colOff>
      <xdr:row>26</xdr:row>
      <xdr:rowOff>0</xdr:rowOff>
    </xdr:to>
    <xdr:graphicFrame macro="">
      <xdr:nvGraphicFramePr>
        <xdr:cNvPr id="60421"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28575</xdr:colOff>
      <xdr:row>26</xdr:row>
      <xdr:rowOff>0</xdr:rowOff>
    </xdr:from>
    <xdr:to>
      <xdr:col>10</xdr:col>
      <xdr:colOff>0</xdr:colOff>
      <xdr:row>26</xdr:row>
      <xdr:rowOff>0</xdr:rowOff>
    </xdr:to>
    <xdr:graphicFrame macro="">
      <xdr:nvGraphicFramePr>
        <xdr:cNvPr id="60422"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1</xdr:col>
      <xdr:colOff>0</xdr:colOff>
      <xdr:row>27</xdr:row>
      <xdr:rowOff>142875</xdr:rowOff>
    </xdr:from>
    <xdr:to>
      <xdr:col>15</xdr:col>
      <xdr:colOff>28575</xdr:colOff>
      <xdr:row>62</xdr:row>
      <xdr:rowOff>152400</xdr:rowOff>
    </xdr:to>
    <xdr:graphicFrame macro="">
      <xdr:nvGraphicFramePr>
        <xdr:cNvPr id="6144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63</xdr:row>
      <xdr:rowOff>85725</xdr:rowOff>
    </xdr:from>
    <xdr:to>
      <xdr:col>15</xdr:col>
      <xdr:colOff>47625</xdr:colOff>
      <xdr:row>98</xdr:row>
      <xdr:rowOff>76200</xdr:rowOff>
    </xdr:to>
    <xdr:graphicFrame macro="">
      <xdr:nvGraphicFramePr>
        <xdr:cNvPr id="6144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0</xdr:col>
      <xdr:colOff>752475</xdr:colOff>
      <xdr:row>67</xdr:row>
      <xdr:rowOff>9525</xdr:rowOff>
    </xdr:from>
    <xdr:to>
      <xdr:col>14</xdr:col>
      <xdr:colOff>790575</xdr:colOff>
      <xdr:row>102</xdr:row>
      <xdr:rowOff>0</xdr:rowOff>
    </xdr:to>
    <xdr:graphicFrame macro="">
      <xdr:nvGraphicFramePr>
        <xdr:cNvPr id="6246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29</xdr:row>
      <xdr:rowOff>0</xdr:rowOff>
    </xdr:from>
    <xdr:to>
      <xdr:col>14</xdr:col>
      <xdr:colOff>828675</xdr:colOff>
      <xdr:row>63</xdr:row>
      <xdr:rowOff>28575</xdr:rowOff>
    </xdr:to>
    <xdr:graphicFrame macro="">
      <xdr:nvGraphicFramePr>
        <xdr:cNvPr id="62467"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0.0234</cdr:x>
      <cdr:y>0.0484</cdr:y>
    </cdr:from>
    <cdr:to>
      <cdr:x>0.97957</cdr:x>
      <cdr:y>0.18869</cdr:y>
    </cdr:to>
    <cdr:sp macro="" textlink="">
      <cdr:nvSpPr>
        <cdr:cNvPr id="97281" name="Text Box 1"/>
        <cdr:cNvSpPr txBox="1">
          <a:spLocks xmlns:a="http://schemas.openxmlformats.org/drawingml/2006/main" noChangeArrowheads="1"/>
        </cdr:cNvSpPr>
      </cdr:nvSpPr>
      <cdr:spPr bwMode="auto">
        <a:xfrm xmlns:a="http://schemas.openxmlformats.org/drawingml/2006/main">
          <a:off x="246615" y="271456"/>
          <a:ext cx="9945338" cy="77774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32004" rIns="36576" bIns="0" anchor="t" upright="1"/>
        <a:lstStyle xmlns:a="http://schemas.openxmlformats.org/drawingml/2006/main"/>
        <a:p xmlns:a="http://schemas.openxmlformats.org/drawingml/2006/main">
          <a:pPr algn="ctr" rtl="0">
            <a:defRPr sz="1000"/>
          </a:pPr>
          <a:r>
            <a:rPr lang="en-US" sz="1575" b="1" i="0" u="none" strike="noStrike" baseline="0">
              <a:solidFill>
                <a:srgbClr val="000000"/>
              </a:solidFill>
              <a:latin typeface="Arial"/>
              <a:cs typeface="Arial"/>
            </a:rPr>
            <a:t>OBDII MIL Commanded off and No DTCs Present</a:t>
          </a:r>
          <a:endParaRPr lang="en-US" sz="1775" b="1" i="0" u="none" strike="noStrike" baseline="0">
            <a:solidFill>
              <a:srgbClr val="000000"/>
            </a:solidFill>
            <a:latin typeface="Arial"/>
            <a:cs typeface="Arial"/>
          </a:endParaRPr>
        </a:p>
        <a:p xmlns:a="http://schemas.openxmlformats.org/drawingml/2006/main">
          <a:pPr algn="ctr" rtl="0">
            <a:defRPr sz="1000"/>
          </a:pPr>
          <a:r>
            <a:rPr lang="en-US" sz="1375" b="0" i="0" u="none" strike="noStrike" baseline="0">
              <a:solidFill>
                <a:srgbClr val="000000"/>
              </a:solidFill>
              <a:latin typeface="Arial"/>
              <a:cs typeface="Arial"/>
            </a:rPr>
            <a:t>by Model Year and Vehicle Class </a:t>
          </a:r>
        </a:p>
      </cdr:txBody>
    </cdr:sp>
  </cdr:relSizeAnchor>
</c:userShapes>
</file>

<file path=xl/drawings/drawing24.xml><?xml version="1.0" encoding="utf-8"?>
<xdr:wsDr xmlns:xdr="http://schemas.openxmlformats.org/drawingml/2006/spreadsheetDrawing" xmlns:a="http://schemas.openxmlformats.org/drawingml/2006/main">
  <xdr:twoCellAnchor>
    <xdr:from>
      <xdr:col>0</xdr:col>
      <xdr:colOff>228600</xdr:colOff>
      <xdr:row>64</xdr:row>
      <xdr:rowOff>152400</xdr:rowOff>
    </xdr:from>
    <xdr:to>
      <xdr:col>14</xdr:col>
      <xdr:colOff>676275</xdr:colOff>
      <xdr:row>100</xdr:row>
      <xdr:rowOff>114300</xdr:rowOff>
    </xdr:to>
    <xdr:graphicFrame macro="">
      <xdr:nvGraphicFramePr>
        <xdr:cNvPr id="6349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238125</xdr:colOff>
      <xdr:row>29</xdr:row>
      <xdr:rowOff>142875</xdr:rowOff>
    </xdr:from>
    <xdr:to>
      <xdr:col>14</xdr:col>
      <xdr:colOff>676275</xdr:colOff>
      <xdr:row>63</xdr:row>
      <xdr:rowOff>123825</xdr:rowOff>
    </xdr:to>
    <xdr:graphicFrame macro="">
      <xdr:nvGraphicFramePr>
        <xdr:cNvPr id="6349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5.xml><?xml version="1.0" encoding="utf-8"?>
<c:userShapes xmlns:c="http://schemas.openxmlformats.org/drawingml/2006/chart">
  <cdr:relSizeAnchor xmlns:cdr="http://schemas.openxmlformats.org/drawingml/2006/chartDrawing">
    <cdr:from>
      <cdr:x>0.23946</cdr:x>
      <cdr:y>0.04134</cdr:y>
    </cdr:from>
    <cdr:to>
      <cdr:x>0.76425</cdr:x>
      <cdr:y>0.16614</cdr:y>
    </cdr:to>
    <cdr:sp macro="" textlink="">
      <cdr:nvSpPr>
        <cdr:cNvPr id="95233" name="Text Box 1"/>
        <cdr:cNvSpPr txBox="1">
          <a:spLocks xmlns:a="http://schemas.openxmlformats.org/drawingml/2006/main" noChangeArrowheads="1"/>
        </cdr:cNvSpPr>
      </cdr:nvSpPr>
      <cdr:spPr bwMode="auto">
        <a:xfrm xmlns:a="http://schemas.openxmlformats.org/drawingml/2006/main">
          <a:off x="2441413" y="230372"/>
          <a:ext cx="5343575" cy="68588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32004" rIns="36576" bIns="0" anchor="t" upright="1"/>
        <a:lstStyle xmlns:a="http://schemas.openxmlformats.org/drawingml/2006/main"/>
        <a:p xmlns:a="http://schemas.openxmlformats.org/drawingml/2006/main">
          <a:pPr algn="ctr" rtl="0">
            <a:defRPr sz="1000"/>
          </a:pPr>
          <a:r>
            <a:rPr lang="en-US" sz="1575" b="1" i="0" u="none" strike="noStrike" baseline="0">
              <a:solidFill>
                <a:srgbClr val="000000"/>
              </a:solidFill>
              <a:latin typeface="Arial"/>
              <a:cs typeface="Arial"/>
            </a:rPr>
            <a:t>Vehicle "Not Ready" for OBDII Test</a:t>
          </a:r>
          <a:endParaRPr lang="en-US" sz="1575" b="0" i="0" u="none" strike="noStrike" baseline="0">
            <a:solidFill>
              <a:srgbClr val="000000"/>
            </a:solidFill>
            <a:latin typeface="Arial"/>
            <a:cs typeface="Arial"/>
          </a:endParaRPr>
        </a:p>
        <a:p xmlns:a="http://schemas.openxmlformats.org/drawingml/2006/main">
          <a:pPr algn="ctr" rtl="0">
            <a:defRPr sz="1000"/>
          </a:pPr>
          <a:r>
            <a:rPr lang="en-US" sz="1375" b="0" i="0" u="none" strike="noStrike" baseline="0">
              <a:solidFill>
                <a:srgbClr val="000000"/>
              </a:solidFill>
              <a:latin typeface="Arial"/>
              <a:cs typeface="Arial"/>
            </a:rPr>
            <a:t>by Model Year and Vehicle Class </a:t>
          </a:r>
        </a:p>
      </cdr:txBody>
    </cdr:sp>
  </cdr:relSizeAnchor>
</c:userShapes>
</file>

<file path=xl/drawings/drawing26.xml><?xml version="1.0" encoding="utf-8"?>
<xdr:wsDr xmlns:xdr="http://schemas.openxmlformats.org/drawingml/2006/spreadsheetDrawing" xmlns:a="http://schemas.openxmlformats.org/drawingml/2006/main">
  <xdr:twoCellAnchor>
    <xdr:from>
      <xdr:col>1</xdr:col>
      <xdr:colOff>28575</xdr:colOff>
      <xdr:row>67</xdr:row>
      <xdr:rowOff>9525</xdr:rowOff>
    </xdr:from>
    <xdr:to>
      <xdr:col>15</xdr:col>
      <xdr:colOff>9525</xdr:colOff>
      <xdr:row>102</xdr:row>
      <xdr:rowOff>0</xdr:rowOff>
    </xdr:to>
    <xdr:graphicFrame macro="">
      <xdr:nvGraphicFramePr>
        <xdr:cNvPr id="8192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30</xdr:row>
      <xdr:rowOff>0</xdr:rowOff>
    </xdr:from>
    <xdr:to>
      <xdr:col>14</xdr:col>
      <xdr:colOff>676275</xdr:colOff>
      <xdr:row>63</xdr:row>
      <xdr:rowOff>114300</xdr:rowOff>
    </xdr:to>
    <xdr:graphicFrame macro="">
      <xdr:nvGraphicFramePr>
        <xdr:cNvPr id="8192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7.xml><?xml version="1.0" encoding="utf-8"?>
<c:userShapes xmlns:c="http://schemas.openxmlformats.org/drawingml/2006/chart">
  <cdr:relSizeAnchor xmlns:cdr="http://schemas.openxmlformats.org/drawingml/2006/chartDrawing">
    <cdr:from>
      <cdr:x>0.15338</cdr:x>
      <cdr:y>0.02713</cdr:y>
    </cdr:from>
    <cdr:to>
      <cdr:x>0.91094</cdr:x>
      <cdr:y>0.15462</cdr:y>
    </cdr:to>
    <cdr:sp macro="" textlink="">
      <cdr:nvSpPr>
        <cdr:cNvPr id="96257" name="Text Box 1"/>
        <cdr:cNvSpPr txBox="1">
          <a:spLocks xmlns:a="http://schemas.openxmlformats.org/drawingml/2006/main" noChangeArrowheads="1"/>
        </cdr:cNvSpPr>
      </cdr:nvSpPr>
      <cdr:spPr bwMode="auto">
        <a:xfrm xmlns:a="http://schemas.openxmlformats.org/drawingml/2006/main">
          <a:off x="1411556" y="151527"/>
          <a:ext cx="6955983" cy="69703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32004" rIns="36576" bIns="0" anchor="t" upright="1"/>
        <a:lstStyle xmlns:a="http://schemas.openxmlformats.org/drawingml/2006/main"/>
        <a:p xmlns:a="http://schemas.openxmlformats.org/drawingml/2006/main">
          <a:pPr algn="ctr" rtl="0">
            <a:defRPr sz="1000"/>
          </a:pPr>
          <a:r>
            <a:rPr lang="en-US" sz="1525" b="1" i="0" u="none" strike="noStrike" baseline="0">
              <a:solidFill>
                <a:srgbClr val="000000"/>
              </a:solidFill>
              <a:latin typeface="Arial"/>
              <a:cs typeface="Arial"/>
            </a:rPr>
            <a:t>Vehicle "Turnaways" for OBDII Test</a:t>
          </a:r>
          <a:endParaRPr lang="en-US" sz="1525" b="0" i="0" u="none" strike="noStrike" baseline="0">
            <a:solidFill>
              <a:srgbClr val="000000"/>
            </a:solidFill>
            <a:latin typeface="Arial"/>
            <a:cs typeface="Arial"/>
          </a:endParaRPr>
        </a:p>
        <a:p xmlns:a="http://schemas.openxmlformats.org/drawingml/2006/main">
          <a:pPr algn="ctr" rtl="0">
            <a:defRPr sz="1000"/>
          </a:pPr>
          <a:r>
            <a:rPr lang="en-US" sz="1525" b="0" i="0" u="none" strike="noStrike" baseline="0">
              <a:solidFill>
                <a:srgbClr val="000000"/>
              </a:solidFill>
              <a:latin typeface="Arial"/>
              <a:cs typeface="Arial"/>
            </a:rPr>
            <a:t>by Model Year and Vehicle Class </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57150</xdr:colOff>
      <xdr:row>38</xdr:row>
      <xdr:rowOff>0</xdr:rowOff>
    </xdr:from>
    <xdr:to>
      <xdr:col>10</xdr:col>
      <xdr:colOff>28575</xdr:colOff>
      <xdr:row>58</xdr:row>
      <xdr:rowOff>152400</xdr:rowOff>
    </xdr:to>
    <xdr:graphicFrame macro="">
      <xdr:nvGraphicFramePr>
        <xdr:cNvPr id="3994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76200</xdr:colOff>
      <xdr:row>38</xdr:row>
      <xdr:rowOff>9525</xdr:rowOff>
    </xdr:from>
    <xdr:to>
      <xdr:col>10</xdr:col>
      <xdr:colOff>19050</xdr:colOff>
      <xdr:row>58</xdr:row>
      <xdr:rowOff>57150</xdr:rowOff>
    </xdr:to>
    <xdr:graphicFrame macro="">
      <xdr:nvGraphicFramePr>
        <xdr:cNvPr id="44040"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xdr:colOff>
      <xdr:row>29</xdr:row>
      <xdr:rowOff>0</xdr:rowOff>
    </xdr:from>
    <xdr:to>
      <xdr:col>11</xdr:col>
      <xdr:colOff>523875</xdr:colOff>
      <xdr:row>52</xdr:row>
      <xdr:rowOff>0</xdr:rowOff>
    </xdr:to>
    <xdr:graphicFrame macro="">
      <xdr:nvGraphicFramePr>
        <xdr:cNvPr id="6656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53</xdr:row>
      <xdr:rowOff>9525</xdr:rowOff>
    </xdr:from>
    <xdr:to>
      <xdr:col>11</xdr:col>
      <xdr:colOff>523875</xdr:colOff>
      <xdr:row>75</xdr:row>
      <xdr:rowOff>152400</xdr:rowOff>
    </xdr:to>
    <xdr:graphicFrame macro="">
      <xdr:nvGraphicFramePr>
        <xdr:cNvPr id="6656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29</xdr:row>
      <xdr:rowOff>0</xdr:rowOff>
    </xdr:from>
    <xdr:to>
      <xdr:col>25</xdr:col>
      <xdr:colOff>523875</xdr:colOff>
      <xdr:row>52</xdr:row>
      <xdr:rowOff>9525</xdr:rowOff>
    </xdr:to>
    <xdr:graphicFrame macro="">
      <xdr:nvGraphicFramePr>
        <xdr:cNvPr id="66569"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11206</xdr:colOff>
      <xdr:row>52</xdr:row>
      <xdr:rowOff>112058</xdr:rowOff>
    </xdr:from>
    <xdr:to>
      <xdr:col>25</xdr:col>
      <xdr:colOff>544606</xdr:colOff>
      <xdr:row>75</xdr:row>
      <xdr:rowOff>107576</xdr:rowOff>
    </xdr:to>
    <xdr:graphicFrame macro="">
      <xdr:nvGraphicFramePr>
        <xdr:cNvPr id="66571"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142875</xdr:colOff>
      <xdr:row>76</xdr:row>
      <xdr:rowOff>0</xdr:rowOff>
    </xdr:from>
    <xdr:to>
      <xdr:col>17</xdr:col>
      <xdr:colOff>114300</xdr:colOff>
      <xdr:row>76</xdr:row>
      <xdr:rowOff>0</xdr:rowOff>
    </xdr:to>
    <xdr:graphicFrame macro="">
      <xdr:nvGraphicFramePr>
        <xdr:cNvPr id="66573"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9525</xdr:colOff>
      <xdr:row>32</xdr:row>
      <xdr:rowOff>9525</xdr:rowOff>
    </xdr:from>
    <xdr:to>
      <xdr:col>8</xdr:col>
      <xdr:colOff>685800</xdr:colOff>
      <xdr:row>57</xdr:row>
      <xdr:rowOff>28575</xdr:rowOff>
    </xdr:to>
    <xdr:graphicFrame macro="">
      <xdr:nvGraphicFramePr>
        <xdr:cNvPr id="7168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123825</xdr:colOff>
      <xdr:row>40</xdr:row>
      <xdr:rowOff>142875</xdr:rowOff>
    </xdr:from>
    <xdr:to>
      <xdr:col>13</xdr:col>
      <xdr:colOff>457200</xdr:colOff>
      <xdr:row>65</xdr:row>
      <xdr:rowOff>76200</xdr:rowOff>
    </xdr:to>
    <xdr:graphicFrame macro="">
      <xdr:nvGraphicFramePr>
        <xdr:cNvPr id="9318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123825</xdr:colOff>
      <xdr:row>67</xdr:row>
      <xdr:rowOff>9525</xdr:rowOff>
    </xdr:from>
    <xdr:to>
      <xdr:col>13</xdr:col>
      <xdr:colOff>466725</xdr:colOff>
      <xdr:row>92</xdr:row>
      <xdr:rowOff>114300</xdr:rowOff>
    </xdr:to>
    <xdr:graphicFrame macro="">
      <xdr:nvGraphicFramePr>
        <xdr:cNvPr id="93187"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752475</xdr:colOff>
      <xdr:row>28</xdr:row>
      <xdr:rowOff>104775</xdr:rowOff>
    </xdr:from>
    <xdr:to>
      <xdr:col>15</xdr:col>
      <xdr:colOff>123825</xdr:colOff>
      <xdr:row>63</xdr:row>
      <xdr:rowOff>114300</xdr:rowOff>
    </xdr:to>
    <xdr:graphicFrame macro="">
      <xdr:nvGraphicFramePr>
        <xdr:cNvPr id="6758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723900</xdr:colOff>
      <xdr:row>64</xdr:row>
      <xdr:rowOff>47625</xdr:rowOff>
    </xdr:from>
    <xdr:to>
      <xdr:col>15</xdr:col>
      <xdr:colOff>114300</xdr:colOff>
      <xdr:row>99</xdr:row>
      <xdr:rowOff>38100</xdr:rowOff>
    </xdr:to>
    <xdr:graphicFrame macro="">
      <xdr:nvGraphicFramePr>
        <xdr:cNvPr id="6758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0.01425</cdr:x>
      <cdr:y>0.28247</cdr:y>
    </cdr:from>
    <cdr:to>
      <cdr:x>0.06315</cdr:x>
      <cdr:y>0.71286</cdr:y>
    </cdr:to>
    <cdr:sp macro="" textlink="">
      <cdr:nvSpPr>
        <cdr:cNvPr id="72706" name="Text Box 2"/>
        <cdr:cNvSpPr txBox="1">
          <a:spLocks xmlns:a="http://schemas.openxmlformats.org/drawingml/2006/main" noChangeArrowheads="1"/>
        </cdr:cNvSpPr>
      </cdr:nvSpPr>
      <cdr:spPr bwMode="auto">
        <a:xfrm xmlns:a="http://schemas.openxmlformats.org/drawingml/2006/main">
          <a:off x="114372" y="1604030"/>
          <a:ext cx="381434" cy="243919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vert="vert270" wrap="square" lIns="36576" tIns="27432" rIns="36576" bIns="27432" anchor="ctr" upright="1"/>
        <a:lstStyle xmlns:a="http://schemas.openxmlformats.org/drawingml/2006/main"/>
        <a:p xmlns:a="http://schemas.openxmlformats.org/drawingml/2006/main">
          <a:pPr algn="ctr" rtl="0">
            <a:defRPr sz="1000"/>
          </a:pPr>
          <a:r>
            <a:rPr lang="en-US" sz="1375" b="1" i="0" u="none" strike="noStrike" baseline="0">
              <a:solidFill>
                <a:srgbClr val="000000"/>
              </a:solidFill>
              <a:latin typeface="Arial"/>
              <a:cs typeface="Arial"/>
            </a:rPr>
            <a:t>Number of Failed Tests</a:t>
          </a:r>
        </a:p>
      </cdr:txBody>
    </cdr:sp>
  </cdr:relSizeAnchor>
  <cdr:relSizeAnchor xmlns:cdr="http://schemas.openxmlformats.org/drawingml/2006/chartDrawing">
    <cdr:from>
      <cdr:x>0.44962</cdr:x>
      <cdr:y>0.90581</cdr:y>
    </cdr:from>
    <cdr:to>
      <cdr:x>0.61458</cdr:x>
      <cdr:y>0.96333</cdr:y>
    </cdr:to>
    <cdr:sp macro="" textlink="">
      <cdr:nvSpPr>
        <cdr:cNvPr id="72707" name="Text Box 3"/>
        <cdr:cNvSpPr txBox="1">
          <a:spLocks xmlns:a="http://schemas.openxmlformats.org/drawingml/2006/main" noChangeArrowheads="1"/>
        </cdr:cNvSpPr>
      </cdr:nvSpPr>
      <cdr:spPr bwMode="auto">
        <a:xfrm xmlns:a="http://schemas.openxmlformats.org/drawingml/2006/main">
          <a:off x="3510671" y="5136757"/>
          <a:ext cx="1286856" cy="32596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US" sz="1375" b="1" i="0" u="none" strike="noStrike" baseline="0">
              <a:solidFill>
                <a:srgbClr val="000000"/>
              </a:solidFill>
              <a:latin typeface="Arial"/>
              <a:cs typeface="Arial"/>
            </a:rPr>
            <a:t>Model Year</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codeName="Sheet1">
    <pageSetUpPr fitToPage="1"/>
  </sheetPr>
  <dimension ref="B7:B25"/>
  <sheetViews>
    <sheetView tabSelected="1" workbookViewId="0"/>
  </sheetViews>
  <sheetFormatPr defaultRowHeight="12.75"/>
  <cols>
    <col min="1" max="1" width="21.85546875" customWidth="1"/>
  </cols>
  <sheetData>
    <row r="7" spans="2:2">
      <c r="B7" s="11" t="s">
        <v>23</v>
      </c>
    </row>
    <row r="8" spans="2:2">
      <c r="B8" s="11" t="s">
        <v>24</v>
      </c>
    </row>
    <row r="9" spans="2:2">
      <c r="B9" s="12" t="s">
        <v>25</v>
      </c>
    </row>
    <row r="10" spans="2:2">
      <c r="B10" s="12"/>
    </row>
    <row r="11" spans="2:2" ht="15.75">
      <c r="B11" s="13"/>
    </row>
    <row r="12" spans="2:2" ht="15.75">
      <c r="B12" s="13"/>
    </row>
    <row r="13" spans="2:2" ht="15.75">
      <c r="B13" s="13"/>
    </row>
    <row r="14" spans="2:2" ht="15.75">
      <c r="B14" s="13"/>
    </row>
    <row r="15" spans="2:2" ht="15.75">
      <c r="B15" s="13"/>
    </row>
    <row r="16" spans="2:2" ht="15.75">
      <c r="B16" s="13"/>
    </row>
    <row r="17" spans="2:2" ht="27.75">
      <c r="B17" s="14"/>
    </row>
    <row r="18" spans="2:2" ht="27.75">
      <c r="B18" s="14"/>
    </row>
    <row r="19" spans="2:2" ht="25.5">
      <c r="B19" s="15" t="s">
        <v>252</v>
      </c>
    </row>
    <row r="20" spans="2:2" s="334" customFormat="1" ht="15"/>
    <row r="22" spans="2:2" ht="15.75">
      <c r="B22" s="16" t="s">
        <v>26</v>
      </c>
    </row>
    <row r="24" spans="2:2" ht="18">
      <c r="B24" s="17"/>
    </row>
    <row r="25" spans="2:2" ht="18">
      <c r="B25" s="17"/>
    </row>
  </sheetData>
  <phoneticPr fontId="0" type="noConversion"/>
  <pageMargins left="0.75" right="0.75" top="1" bottom="1" header="0.5" footer="0.5"/>
  <pageSetup scale="79" fitToHeight="2" orientation="portrait" horizontalDpi="1200" verticalDpi="1200" r:id="rId1"/>
  <headerFooter alignWithMargins="0"/>
  <drawing r:id="rId2"/>
</worksheet>
</file>

<file path=xl/worksheets/sheet10.xml><?xml version="1.0" encoding="utf-8"?>
<worksheet xmlns="http://schemas.openxmlformats.org/spreadsheetml/2006/main" xmlns:r="http://schemas.openxmlformats.org/officeDocument/2006/relationships">
  <sheetPr codeName="Sheet13">
    <pageSetUpPr fitToPage="1"/>
  </sheetPr>
  <dimension ref="A1:X127"/>
  <sheetViews>
    <sheetView zoomScale="85" zoomScaleNormal="85" workbookViewId="0">
      <selection activeCell="R30" sqref="R30"/>
    </sheetView>
  </sheetViews>
  <sheetFormatPr defaultRowHeight="12.75"/>
  <cols>
    <col min="1" max="2" width="9.140625" style="88"/>
    <col min="3" max="3" width="10" style="88" customWidth="1"/>
    <col min="4" max="4" width="7" style="88" customWidth="1"/>
    <col min="5" max="5" width="7.5703125" style="88" bestFit="1" customWidth="1"/>
    <col min="6" max="6" width="9.85546875" style="88" customWidth="1"/>
    <col min="7" max="7" width="7.42578125" style="88" customWidth="1"/>
    <col min="8" max="8" width="7.5703125" style="88" bestFit="1" customWidth="1"/>
    <col min="9" max="9" width="8.28515625" style="88" bestFit="1" customWidth="1"/>
    <col min="10" max="10" width="7.5703125" style="88" customWidth="1"/>
    <col min="11" max="11" width="7.7109375" style="88" bestFit="1" customWidth="1"/>
    <col min="12" max="12" width="8.42578125" style="88" bestFit="1" customWidth="1"/>
    <col min="13" max="13" width="7.7109375" style="88" customWidth="1"/>
    <col min="14" max="14" width="7.7109375" style="88" bestFit="1" customWidth="1"/>
    <col min="15" max="15" width="8.42578125" style="88" bestFit="1" customWidth="1"/>
    <col min="16" max="16" width="7.42578125" style="88" customWidth="1"/>
    <col min="17" max="17" width="7.7109375" style="88" bestFit="1" customWidth="1"/>
    <col min="18" max="18" width="8.42578125" style="88" bestFit="1" customWidth="1"/>
    <col min="19" max="19" width="7.140625" style="88" customWidth="1"/>
    <col min="20" max="20" width="7.7109375" style="88" bestFit="1" customWidth="1"/>
    <col min="21" max="21" width="8.7109375" style="88" bestFit="1" customWidth="1"/>
    <col min="22" max="22" width="7.7109375" style="88" customWidth="1"/>
    <col min="23" max="23" width="6.85546875" style="88" bestFit="1" customWidth="1"/>
    <col min="24" max="24" width="7" style="88" bestFit="1" customWidth="1"/>
    <col min="25" max="16384" width="9.140625" style="88"/>
  </cols>
  <sheetData>
    <row r="1" spans="1:22" ht="26.25">
      <c r="A1" s="335" t="s">
        <v>218</v>
      </c>
    </row>
    <row r="2" spans="1:22" ht="18">
      <c r="A2" s="82" t="s">
        <v>100</v>
      </c>
      <c r="B2" s="83"/>
      <c r="C2" s="83"/>
      <c r="D2" s="83"/>
      <c r="E2" s="83"/>
      <c r="F2" s="83"/>
      <c r="G2" s="83"/>
      <c r="H2" s="83"/>
      <c r="I2" s="83"/>
      <c r="J2" s="83"/>
      <c r="K2" s="83"/>
      <c r="L2" s="83"/>
      <c r="M2" s="83"/>
      <c r="N2" s="83"/>
      <c r="O2" s="83"/>
      <c r="P2" s="83"/>
    </row>
    <row r="3" spans="1:22" ht="14.25">
      <c r="A3" s="90"/>
      <c r="B3" s="83"/>
      <c r="C3" s="83"/>
      <c r="D3" s="83"/>
      <c r="E3" s="83"/>
      <c r="F3" s="83"/>
      <c r="G3" s="83"/>
      <c r="H3" s="83"/>
      <c r="I3" s="83"/>
      <c r="J3" s="83"/>
      <c r="K3" s="83"/>
      <c r="L3" s="83"/>
      <c r="M3" s="83"/>
      <c r="N3" s="83"/>
      <c r="O3" s="83"/>
      <c r="P3" s="83"/>
    </row>
    <row r="4" spans="1:22" ht="14.25" customHeight="1">
      <c r="A4" s="562" t="s">
        <v>245</v>
      </c>
      <c r="B4" s="562"/>
      <c r="C4" s="562"/>
      <c r="D4" s="562"/>
      <c r="E4" s="562"/>
      <c r="F4" s="562"/>
      <c r="G4" s="562"/>
      <c r="H4" s="562"/>
      <c r="I4" s="562"/>
      <c r="J4" s="562"/>
      <c r="K4" s="562"/>
      <c r="L4" s="562"/>
      <c r="M4" s="562"/>
      <c r="N4" s="562"/>
      <c r="O4" s="562"/>
      <c r="P4" s="562"/>
      <c r="Q4" s="562"/>
      <c r="R4" s="562"/>
      <c r="S4" s="562"/>
      <c r="T4" s="562"/>
      <c r="U4" s="562"/>
      <c r="V4" s="562"/>
    </row>
    <row r="5" spans="1:22" ht="16.5" customHeight="1">
      <c r="A5" s="562"/>
      <c r="B5" s="562"/>
      <c r="C5" s="562"/>
      <c r="D5" s="562"/>
      <c r="E5" s="562"/>
      <c r="F5" s="562"/>
      <c r="G5" s="562"/>
      <c r="H5" s="562"/>
      <c r="I5" s="562"/>
      <c r="J5" s="562"/>
      <c r="K5" s="562"/>
      <c r="L5" s="562"/>
      <c r="M5" s="562"/>
      <c r="N5" s="562"/>
      <c r="O5" s="562"/>
      <c r="P5" s="562"/>
      <c r="Q5" s="562"/>
      <c r="R5" s="562"/>
      <c r="S5" s="562"/>
      <c r="T5" s="562"/>
      <c r="U5" s="562"/>
      <c r="V5" s="562"/>
    </row>
    <row r="6" spans="1:22" ht="15" thickBot="1">
      <c r="A6" s="83"/>
      <c r="B6" s="83"/>
      <c r="C6" s="83"/>
      <c r="D6" s="83"/>
      <c r="E6" s="83"/>
      <c r="F6" s="83"/>
      <c r="G6" s="83"/>
      <c r="H6" s="83"/>
      <c r="I6" s="83"/>
      <c r="J6" s="83"/>
      <c r="K6" s="83"/>
      <c r="L6" s="83"/>
      <c r="M6" s="83"/>
      <c r="N6" s="83"/>
      <c r="O6" s="83"/>
      <c r="P6" s="83"/>
    </row>
    <row r="7" spans="1:22" ht="12.75" customHeight="1">
      <c r="A7" s="553" t="s">
        <v>10</v>
      </c>
      <c r="B7" s="558" t="s">
        <v>15</v>
      </c>
      <c r="C7" s="556"/>
      <c r="D7" s="559"/>
      <c r="E7" s="555" t="s">
        <v>126</v>
      </c>
      <c r="F7" s="556"/>
      <c r="G7" s="559"/>
      <c r="H7" s="555" t="s">
        <v>128</v>
      </c>
      <c r="I7" s="556"/>
      <c r="J7" s="559"/>
      <c r="K7" s="555" t="s">
        <v>125</v>
      </c>
      <c r="L7" s="556"/>
      <c r="M7" s="559"/>
      <c r="N7" s="555" t="s">
        <v>127</v>
      </c>
      <c r="O7" s="556"/>
      <c r="P7" s="559"/>
      <c r="Q7" s="555" t="s">
        <v>129</v>
      </c>
      <c r="R7" s="556"/>
      <c r="S7" s="559"/>
      <c r="T7" s="555" t="s">
        <v>9</v>
      </c>
      <c r="U7" s="556"/>
      <c r="V7" s="559"/>
    </row>
    <row r="8" spans="1:22" ht="29.25" customHeight="1" thickBot="1">
      <c r="A8" s="554"/>
      <c r="B8" s="341" t="s">
        <v>11</v>
      </c>
      <c r="C8" s="342" t="s">
        <v>12</v>
      </c>
      <c r="D8" s="343" t="s">
        <v>13</v>
      </c>
      <c r="E8" s="283" t="s">
        <v>11</v>
      </c>
      <c r="F8" s="159" t="s">
        <v>12</v>
      </c>
      <c r="G8" s="160" t="s">
        <v>13</v>
      </c>
      <c r="H8" s="283" t="s">
        <v>11</v>
      </c>
      <c r="I8" s="159" t="s">
        <v>12</v>
      </c>
      <c r="J8" s="160" t="s">
        <v>13</v>
      </c>
      <c r="K8" s="283" t="s">
        <v>11</v>
      </c>
      <c r="L8" s="159" t="s">
        <v>12</v>
      </c>
      <c r="M8" s="160" t="s">
        <v>13</v>
      </c>
      <c r="N8" s="283" t="s">
        <v>11</v>
      </c>
      <c r="O8" s="159" t="s">
        <v>12</v>
      </c>
      <c r="P8" s="160" t="s">
        <v>13</v>
      </c>
      <c r="Q8" s="283" t="s">
        <v>11</v>
      </c>
      <c r="R8" s="159" t="s">
        <v>12</v>
      </c>
      <c r="S8" s="160" t="s">
        <v>13</v>
      </c>
      <c r="T8" s="283" t="s">
        <v>11</v>
      </c>
      <c r="U8" s="159" t="s">
        <v>12</v>
      </c>
      <c r="V8" s="160" t="s">
        <v>13</v>
      </c>
    </row>
    <row r="9" spans="1:22">
      <c r="A9" s="91">
        <v>1996</v>
      </c>
      <c r="B9" s="336">
        <v>688</v>
      </c>
      <c r="C9" s="383">
        <v>6290</v>
      </c>
      <c r="D9" s="92">
        <f t="shared" ref="D9:D24" si="0">IF(C9=0, "NA", B9/C9)</f>
        <v>0.10937996820349762</v>
      </c>
      <c r="E9" s="336">
        <v>191</v>
      </c>
      <c r="F9" s="383">
        <v>1793</v>
      </c>
      <c r="G9" s="92">
        <f t="shared" ref="G9:G24" si="1">IF(F9=0, "NA", E9/F9)</f>
        <v>0.10652537646402677</v>
      </c>
      <c r="H9" s="336"/>
      <c r="I9" s="383"/>
      <c r="J9" s="92"/>
      <c r="K9" s="336"/>
      <c r="L9" s="383"/>
      <c r="M9" s="92"/>
      <c r="N9" s="336"/>
      <c r="O9" s="383"/>
      <c r="P9" s="92"/>
      <c r="Q9" s="336"/>
      <c r="R9" s="383"/>
      <c r="S9" s="92"/>
      <c r="T9" s="336">
        <f>SUM(Q9,N9,K9,H9,E9,B9,)</f>
        <v>879</v>
      </c>
      <c r="U9" s="383">
        <f>SUM(R9,O9,L9,I9,F9,C9,)</f>
        <v>8083</v>
      </c>
      <c r="V9" s="92">
        <f t="shared" ref="V9:V20" si="2">IF(U9=0, "NA", T9/U9)</f>
        <v>0.10874675244339972</v>
      </c>
    </row>
    <row r="10" spans="1:22">
      <c r="A10" s="89">
        <v>1997</v>
      </c>
      <c r="B10" s="337">
        <v>750</v>
      </c>
      <c r="C10" s="382">
        <v>9045</v>
      </c>
      <c r="D10" s="84">
        <f t="shared" si="0"/>
        <v>8.2918739635157543E-2</v>
      </c>
      <c r="E10" s="337">
        <v>240</v>
      </c>
      <c r="F10" s="382">
        <v>2677</v>
      </c>
      <c r="G10" s="84">
        <f t="shared" si="1"/>
        <v>8.9652596189764663E-2</v>
      </c>
      <c r="H10" s="337"/>
      <c r="I10" s="382"/>
      <c r="J10" s="84"/>
      <c r="K10" s="337">
        <v>2</v>
      </c>
      <c r="L10" s="382">
        <v>10</v>
      </c>
      <c r="M10" s="84">
        <f t="shared" ref="M10:M21" si="3">IF(L10=0, "NA", K10/L10)</f>
        <v>0.2</v>
      </c>
      <c r="N10" s="337">
        <v>0</v>
      </c>
      <c r="O10" s="382">
        <v>1</v>
      </c>
      <c r="P10" s="84">
        <f t="shared" ref="P10:P22" si="4">IF(O10=0, "NA", N10/O10)</f>
        <v>0</v>
      </c>
      <c r="Q10" s="337"/>
      <c r="R10" s="382"/>
      <c r="S10" s="84"/>
      <c r="T10" s="337">
        <f>SUM(Q10,N10,K10,H10,E10,B10,)</f>
        <v>992</v>
      </c>
      <c r="U10" s="382">
        <f>SUM(R10,O10,L10,I10,F10,C10,)</f>
        <v>11733</v>
      </c>
      <c r="V10" s="84">
        <f t="shared" si="2"/>
        <v>8.4547856473195265E-2</v>
      </c>
    </row>
    <row r="11" spans="1:22">
      <c r="A11" s="89">
        <v>1998</v>
      </c>
      <c r="B11" s="337">
        <v>765</v>
      </c>
      <c r="C11" s="382">
        <v>10959</v>
      </c>
      <c r="D11" s="84">
        <f t="shared" si="0"/>
        <v>6.9805639200656994E-2</v>
      </c>
      <c r="E11" s="337">
        <v>234</v>
      </c>
      <c r="F11" s="382">
        <v>3119</v>
      </c>
      <c r="G11" s="84">
        <f t="shared" si="1"/>
        <v>7.502404616864379E-2</v>
      </c>
      <c r="H11" s="337"/>
      <c r="I11" s="382"/>
      <c r="J11" s="84"/>
      <c r="K11" s="337">
        <v>2</v>
      </c>
      <c r="L11" s="382">
        <v>26</v>
      </c>
      <c r="M11" s="84">
        <f t="shared" si="3"/>
        <v>7.6923076923076927E-2</v>
      </c>
      <c r="N11" s="337">
        <v>0</v>
      </c>
      <c r="O11" s="382">
        <v>2</v>
      </c>
      <c r="P11" s="84">
        <f t="shared" si="4"/>
        <v>0</v>
      </c>
      <c r="Q11" s="337"/>
      <c r="R11" s="382"/>
      <c r="S11" s="84"/>
      <c r="T11" s="337">
        <f t="shared" ref="T11:U23" si="5">SUM(Q11,N11,K11,H11,E11,B11,)</f>
        <v>1001</v>
      </c>
      <c r="U11" s="382">
        <f t="shared" si="5"/>
        <v>14106</v>
      </c>
      <c r="V11" s="84">
        <f t="shared" si="2"/>
        <v>7.096271090316178E-2</v>
      </c>
    </row>
    <row r="12" spans="1:22">
      <c r="A12" s="89">
        <v>1999</v>
      </c>
      <c r="B12" s="337">
        <v>759</v>
      </c>
      <c r="C12" s="382">
        <v>12744</v>
      </c>
      <c r="D12" s="84">
        <f t="shared" si="0"/>
        <v>5.9557438794726927E-2</v>
      </c>
      <c r="E12" s="337">
        <v>222</v>
      </c>
      <c r="F12" s="382">
        <v>3325</v>
      </c>
      <c r="G12" s="84">
        <f t="shared" si="1"/>
        <v>6.6766917293233086E-2</v>
      </c>
      <c r="H12" s="337"/>
      <c r="I12" s="382"/>
      <c r="J12" s="84"/>
      <c r="K12" s="337">
        <v>0</v>
      </c>
      <c r="L12" s="382">
        <v>9</v>
      </c>
      <c r="M12" s="84">
        <f t="shared" si="3"/>
        <v>0</v>
      </c>
      <c r="N12" s="337">
        <v>1</v>
      </c>
      <c r="O12" s="382">
        <v>2</v>
      </c>
      <c r="P12" s="84">
        <f t="shared" si="4"/>
        <v>0.5</v>
      </c>
      <c r="Q12" s="337"/>
      <c r="R12" s="382"/>
      <c r="S12" s="84"/>
      <c r="T12" s="337">
        <f t="shared" si="5"/>
        <v>982</v>
      </c>
      <c r="U12" s="382">
        <f t="shared" si="5"/>
        <v>16080</v>
      </c>
      <c r="V12" s="84">
        <f t="shared" si="2"/>
        <v>6.1069651741293529E-2</v>
      </c>
    </row>
    <row r="13" spans="1:22">
      <c r="A13" s="89">
        <v>2000</v>
      </c>
      <c r="B13" s="337">
        <v>860</v>
      </c>
      <c r="C13" s="382">
        <v>14839</v>
      </c>
      <c r="D13" s="84">
        <f t="shared" si="0"/>
        <v>5.7955387829368557E-2</v>
      </c>
      <c r="E13" s="337">
        <v>213</v>
      </c>
      <c r="F13" s="382">
        <v>3894</v>
      </c>
      <c r="G13" s="84">
        <f t="shared" si="1"/>
        <v>5.4699537750385205E-2</v>
      </c>
      <c r="H13" s="337"/>
      <c r="I13" s="382"/>
      <c r="J13" s="84"/>
      <c r="K13" s="337">
        <v>1</v>
      </c>
      <c r="L13" s="382">
        <v>32</v>
      </c>
      <c r="M13" s="84">
        <f t="shared" si="3"/>
        <v>3.125E-2</v>
      </c>
      <c r="N13" s="337"/>
      <c r="O13" s="382"/>
      <c r="P13" s="84"/>
      <c r="Q13" s="337"/>
      <c r="R13" s="382"/>
      <c r="S13" s="84"/>
      <c r="T13" s="337">
        <f t="shared" si="5"/>
        <v>1074</v>
      </c>
      <c r="U13" s="382">
        <f t="shared" si="5"/>
        <v>18765</v>
      </c>
      <c r="V13" s="84">
        <f t="shared" si="2"/>
        <v>5.7234212629896086E-2</v>
      </c>
    </row>
    <row r="14" spans="1:22">
      <c r="A14" s="89">
        <v>2001</v>
      </c>
      <c r="B14" s="337">
        <v>764</v>
      </c>
      <c r="C14" s="382">
        <v>15900</v>
      </c>
      <c r="D14" s="84">
        <f t="shared" si="0"/>
        <v>4.8050314465408805E-2</v>
      </c>
      <c r="E14" s="337">
        <v>222</v>
      </c>
      <c r="F14" s="382">
        <v>4975</v>
      </c>
      <c r="G14" s="84">
        <f t="shared" si="1"/>
        <v>4.4623115577889449E-2</v>
      </c>
      <c r="H14" s="337"/>
      <c r="I14" s="382"/>
      <c r="J14" s="84"/>
      <c r="K14" s="337">
        <v>3</v>
      </c>
      <c r="L14" s="382">
        <v>21</v>
      </c>
      <c r="M14" s="84">
        <f t="shared" si="3"/>
        <v>0.14285714285714285</v>
      </c>
      <c r="N14" s="337"/>
      <c r="O14" s="382"/>
      <c r="P14" s="84"/>
      <c r="Q14" s="337"/>
      <c r="R14" s="382"/>
      <c r="S14" s="84"/>
      <c r="T14" s="337">
        <f t="shared" si="5"/>
        <v>989</v>
      </c>
      <c r="U14" s="382">
        <f t="shared" si="5"/>
        <v>20896</v>
      </c>
      <c r="V14" s="84">
        <f t="shared" si="2"/>
        <v>4.7329632465543642E-2</v>
      </c>
    </row>
    <row r="15" spans="1:22">
      <c r="A15" s="89">
        <v>2002</v>
      </c>
      <c r="B15" s="337">
        <v>505</v>
      </c>
      <c r="C15" s="382">
        <v>13596</v>
      </c>
      <c r="D15" s="84">
        <f t="shared" si="0"/>
        <v>3.7143277434539573E-2</v>
      </c>
      <c r="E15" s="337">
        <v>174</v>
      </c>
      <c r="F15" s="382">
        <v>4712</v>
      </c>
      <c r="G15" s="84">
        <f t="shared" si="1"/>
        <v>3.6926994906621394E-2</v>
      </c>
      <c r="H15" s="337"/>
      <c r="I15" s="382"/>
      <c r="J15" s="84"/>
      <c r="K15" s="337">
        <v>2</v>
      </c>
      <c r="L15" s="382">
        <v>43</v>
      </c>
      <c r="M15" s="84">
        <f t="shared" si="3"/>
        <v>4.6511627906976744E-2</v>
      </c>
      <c r="N15" s="337"/>
      <c r="O15" s="382"/>
      <c r="P15" s="84"/>
      <c r="Q15" s="337"/>
      <c r="R15" s="382"/>
      <c r="S15" s="84"/>
      <c r="T15" s="337">
        <f t="shared" si="5"/>
        <v>681</v>
      </c>
      <c r="U15" s="382">
        <f t="shared" si="5"/>
        <v>18351</v>
      </c>
      <c r="V15" s="84">
        <f t="shared" si="2"/>
        <v>3.7109694294588852E-2</v>
      </c>
    </row>
    <row r="16" spans="1:22">
      <c r="A16" s="89">
        <v>2003</v>
      </c>
      <c r="B16" s="337">
        <v>329</v>
      </c>
      <c r="C16" s="382">
        <v>11100</v>
      </c>
      <c r="D16" s="84">
        <f t="shared" si="0"/>
        <v>2.9639639639639639E-2</v>
      </c>
      <c r="E16" s="337">
        <v>113</v>
      </c>
      <c r="F16" s="382">
        <v>4019</v>
      </c>
      <c r="G16" s="84">
        <f t="shared" si="1"/>
        <v>2.8116446877332668E-2</v>
      </c>
      <c r="H16" s="337"/>
      <c r="I16" s="382"/>
      <c r="J16" s="84"/>
      <c r="K16" s="337">
        <v>3</v>
      </c>
      <c r="L16" s="382">
        <v>38</v>
      </c>
      <c r="M16" s="84">
        <f t="shared" si="3"/>
        <v>7.8947368421052627E-2</v>
      </c>
      <c r="N16" s="337">
        <v>1</v>
      </c>
      <c r="O16" s="382">
        <v>2</v>
      </c>
      <c r="P16" s="84">
        <f t="shared" si="4"/>
        <v>0.5</v>
      </c>
      <c r="Q16" s="337"/>
      <c r="R16" s="382"/>
      <c r="S16" s="84"/>
      <c r="T16" s="337">
        <f t="shared" si="5"/>
        <v>446</v>
      </c>
      <c r="U16" s="382">
        <f t="shared" si="5"/>
        <v>15159</v>
      </c>
      <c r="V16" s="84">
        <f t="shared" si="2"/>
        <v>2.9421465795896828E-2</v>
      </c>
    </row>
    <row r="17" spans="1:24">
      <c r="A17" s="89">
        <v>2004</v>
      </c>
      <c r="B17" s="337">
        <v>232</v>
      </c>
      <c r="C17" s="382">
        <v>8414</v>
      </c>
      <c r="D17" s="84">
        <f t="shared" si="0"/>
        <v>2.7573092464939386E-2</v>
      </c>
      <c r="E17" s="337">
        <v>92</v>
      </c>
      <c r="F17" s="382">
        <v>3434</v>
      </c>
      <c r="G17" s="84">
        <f t="shared" si="1"/>
        <v>2.6790914385556204E-2</v>
      </c>
      <c r="H17" s="337"/>
      <c r="I17" s="382"/>
      <c r="J17" s="84"/>
      <c r="K17" s="337">
        <v>0</v>
      </c>
      <c r="L17" s="382">
        <v>4</v>
      </c>
      <c r="M17" s="84">
        <f t="shared" si="3"/>
        <v>0</v>
      </c>
      <c r="N17" s="337"/>
      <c r="O17" s="382"/>
      <c r="P17" s="84"/>
      <c r="Q17" s="337"/>
      <c r="R17" s="382"/>
      <c r="S17" s="84"/>
      <c r="T17" s="337">
        <f t="shared" si="5"/>
        <v>324</v>
      </c>
      <c r="U17" s="382">
        <f t="shared" si="5"/>
        <v>11852</v>
      </c>
      <c r="V17" s="84">
        <f t="shared" si="2"/>
        <v>2.733715828552143E-2</v>
      </c>
    </row>
    <row r="18" spans="1:24">
      <c r="A18" s="89">
        <v>2005</v>
      </c>
      <c r="B18" s="337">
        <v>185</v>
      </c>
      <c r="C18" s="382">
        <v>7021</v>
      </c>
      <c r="D18" s="84">
        <f t="shared" si="0"/>
        <v>2.6349522859991453E-2</v>
      </c>
      <c r="E18" s="337">
        <v>66</v>
      </c>
      <c r="F18" s="382">
        <v>2714</v>
      </c>
      <c r="G18" s="84">
        <f t="shared" si="1"/>
        <v>2.4318349299926309E-2</v>
      </c>
      <c r="H18" s="337"/>
      <c r="I18" s="382"/>
      <c r="J18" s="84"/>
      <c r="K18" s="337">
        <v>0</v>
      </c>
      <c r="L18" s="382">
        <v>6</v>
      </c>
      <c r="M18" s="84">
        <f t="shared" si="3"/>
        <v>0</v>
      </c>
      <c r="N18" s="337">
        <v>0</v>
      </c>
      <c r="O18" s="382">
        <v>3</v>
      </c>
      <c r="P18" s="84">
        <f t="shared" si="4"/>
        <v>0</v>
      </c>
      <c r="Q18" s="337"/>
      <c r="R18" s="382"/>
      <c r="S18" s="84"/>
      <c r="T18" s="337">
        <f t="shared" si="5"/>
        <v>251</v>
      </c>
      <c r="U18" s="382">
        <f t="shared" si="5"/>
        <v>9744</v>
      </c>
      <c r="V18" s="84">
        <f t="shared" si="2"/>
        <v>2.575944170771757E-2</v>
      </c>
    </row>
    <row r="19" spans="1:24">
      <c r="A19" s="89">
        <v>2006</v>
      </c>
      <c r="B19" s="337">
        <v>148</v>
      </c>
      <c r="C19" s="382">
        <v>5725</v>
      </c>
      <c r="D19" s="84">
        <f t="shared" si="0"/>
        <v>2.5851528384279475E-2</v>
      </c>
      <c r="E19" s="337">
        <v>26</v>
      </c>
      <c r="F19" s="382">
        <v>1845</v>
      </c>
      <c r="G19" s="84">
        <f t="shared" si="1"/>
        <v>1.4092140921409214E-2</v>
      </c>
      <c r="H19" s="337"/>
      <c r="I19" s="382"/>
      <c r="J19" s="84"/>
      <c r="K19" s="337">
        <v>0</v>
      </c>
      <c r="L19" s="382">
        <v>3</v>
      </c>
      <c r="M19" s="84">
        <f t="shared" si="3"/>
        <v>0</v>
      </c>
      <c r="N19" s="337">
        <v>0</v>
      </c>
      <c r="O19" s="382">
        <v>2</v>
      </c>
      <c r="P19" s="84">
        <f t="shared" si="4"/>
        <v>0</v>
      </c>
      <c r="Q19" s="337"/>
      <c r="R19" s="382"/>
      <c r="S19" s="84"/>
      <c r="T19" s="337">
        <f t="shared" si="5"/>
        <v>174</v>
      </c>
      <c r="U19" s="382">
        <f t="shared" si="5"/>
        <v>7575</v>
      </c>
      <c r="V19" s="84">
        <f t="shared" si="2"/>
        <v>2.297029702970297E-2</v>
      </c>
    </row>
    <row r="20" spans="1:24">
      <c r="A20" s="89">
        <v>2007</v>
      </c>
      <c r="B20" s="337">
        <v>63</v>
      </c>
      <c r="C20" s="382">
        <v>4672</v>
      </c>
      <c r="D20" s="84">
        <f t="shared" si="0"/>
        <v>1.3484589041095891E-2</v>
      </c>
      <c r="E20" s="337">
        <v>20</v>
      </c>
      <c r="F20" s="382">
        <v>1357</v>
      </c>
      <c r="G20" s="84">
        <f t="shared" si="1"/>
        <v>1.4738393515106854E-2</v>
      </c>
      <c r="H20" s="337"/>
      <c r="I20" s="382"/>
      <c r="J20" s="84"/>
      <c r="K20" s="337"/>
      <c r="L20" s="382"/>
      <c r="M20" s="84"/>
      <c r="N20" s="337"/>
      <c r="O20" s="382"/>
      <c r="P20" s="84"/>
      <c r="Q20" s="337">
        <v>9</v>
      </c>
      <c r="R20" s="382">
        <v>94</v>
      </c>
      <c r="S20" s="84">
        <f>IF(R20=0, "NA", Q20/R20)</f>
        <v>9.5744680851063829E-2</v>
      </c>
      <c r="T20" s="337">
        <f t="shared" si="5"/>
        <v>92</v>
      </c>
      <c r="U20" s="382">
        <f t="shared" si="5"/>
        <v>6123</v>
      </c>
      <c r="V20" s="84">
        <f t="shared" si="2"/>
        <v>1.5025314388371713E-2</v>
      </c>
    </row>
    <row r="21" spans="1:24">
      <c r="A21" s="89">
        <v>2008</v>
      </c>
      <c r="B21" s="337">
        <v>26</v>
      </c>
      <c r="C21" s="382">
        <v>2847</v>
      </c>
      <c r="D21" s="84">
        <f t="shared" si="0"/>
        <v>9.1324200913242004E-3</v>
      </c>
      <c r="E21" s="337">
        <v>2</v>
      </c>
      <c r="F21" s="382">
        <v>699</v>
      </c>
      <c r="G21" s="84">
        <f t="shared" si="1"/>
        <v>2.8612303290414878E-3</v>
      </c>
      <c r="H21" s="337">
        <v>4</v>
      </c>
      <c r="I21" s="382">
        <v>236</v>
      </c>
      <c r="J21" s="84">
        <f>IF(I21=0, "NA", H21/I21)</f>
        <v>1.6949152542372881E-2</v>
      </c>
      <c r="K21" s="337">
        <v>0</v>
      </c>
      <c r="L21" s="382">
        <v>1</v>
      </c>
      <c r="M21" s="84">
        <f t="shared" si="3"/>
        <v>0</v>
      </c>
      <c r="N21" s="337"/>
      <c r="O21" s="382"/>
      <c r="P21" s="84"/>
      <c r="Q21" s="337">
        <v>5</v>
      </c>
      <c r="R21" s="382">
        <v>119</v>
      </c>
      <c r="S21" s="84">
        <f t="shared" ref="S21:S24" si="6">IF(R21=0, "NA", Q21/R21)</f>
        <v>4.2016806722689079E-2</v>
      </c>
      <c r="T21" s="337">
        <f t="shared" si="5"/>
        <v>37</v>
      </c>
      <c r="U21" s="382">
        <f t="shared" si="5"/>
        <v>3902</v>
      </c>
      <c r="V21" s="84">
        <f>IF(U21=0, "NA", T21/U21)</f>
        <v>9.4823167606355712E-3</v>
      </c>
    </row>
    <row r="22" spans="1:24">
      <c r="A22" s="89">
        <v>2009</v>
      </c>
      <c r="B22" s="337">
        <v>23</v>
      </c>
      <c r="C22" s="382">
        <v>1813</v>
      </c>
      <c r="D22" s="84">
        <f t="shared" si="0"/>
        <v>1.26861555432984E-2</v>
      </c>
      <c r="E22" s="337">
        <v>3</v>
      </c>
      <c r="F22" s="382">
        <v>396</v>
      </c>
      <c r="G22" s="84">
        <f t="shared" si="1"/>
        <v>7.575757575757576E-3</v>
      </c>
      <c r="H22" s="337">
        <v>3</v>
      </c>
      <c r="I22" s="382">
        <v>132</v>
      </c>
      <c r="J22" s="84">
        <f t="shared" ref="J22:J24" si="7">IF(I22=0, "NA", H22/I22)</f>
        <v>2.2727272727272728E-2</v>
      </c>
      <c r="K22" s="337">
        <v>0</v>
      </c>
      <c r="L22" s="382">
        <v>15</v>
      </c>
      <c r="M22" s="84">
        <f>IF(L22=0, "NA", K22/L22)</f>
        <v>0</v>
      </c>
      <c r="N22" s="337">
        <v>0</v>
      </c>
      <c r="O22" s="382">
        <v>2</v>
      </c>
      <c r="P22" s="84">
        <f t="shared" si="4"/>
        <v>0</v>
      </c>
      <c r="Q22" s="337">
        <v>4</v>
      </c>
      <c r="R22" s="382">
        <v>22</v>
      </c>
      <c r="S22" s="84">
        <f t="shared" si="6"/>
        <v>0.18181818181818182</v>
      </c>
      <c r="T22" s="337">
        <f t="shared" si="5"/>
        <v>33</v>
      </c>
      <c r="U22" s="382">
        <f t="shared" si="5"/>
        <v>2380</v>
      </c>
      <c r="V22" s="84">
        <f>IF(U22=0, "NA", T22/U22)</f>
        <v>1.3865546218487394E-2</v>
      </c>
    </row>
    <row r="23" spans="1:24">
      <c r="A23" s="89">
        <v>2010</v>
      </c>
      <c r="B23" s="337">
        <v>1</v>
      </c>
      <c r="C23" s="382">
        <v>676</v>
      </c>
      <c r="D23" s="84">
        <f t="shared" si="0"/>
        <v>1.4792899408284023E-3</v>
      </c>
      <c r="E23" s="337">
        <v>0</v>
      </c>
      <c r="F23" s="382">
        <v>97</v>
      </c>
      <c r="G23" s="84">
        <f t="shared" si="1"/>
        <v>0</v>
      </c>
      <c r="H23" s="337">
        <v>0</v>
      </c>
      <c r="I23" s="382">
        <v>19</v>
      </c>
      <c r="J23" s="84">
        <f t="shared" si="7"/>
        <v>0</v>
      </c>
      <c r="K23" s="337">
        <v>0</v>
      </c>
      <c r="L23" s="382">
        <v>17</v>
      </c>
      <c r="M23" s="84">
        <f t="shared" ref="M23:M24" si="8">IF(L23=0, "NA", K23/L23)</f>
        <v>0</v>
      </c>
      <c r="N23" s="337"/>
      <c r="O23" s="382"/>
      <c r="P23" s="84"/>
      <c r="Q23" s="337">
        <v>0</v>
      </c>
      <c r="R23" s="382">
        <v>4</v>
      </c>
      <c r="S23" s="84">
        <f t="shared" si="6"/>
        <v>0</v>
      </c>
      <c r="T23" s="337">
        <f t="shared" si="5"/>
        <v>1</v>
      </c>
      <c r="U23" s="382">
        <f t="shared" si="5"/>
        <v>813</v>
      </c>
      <c r="V23" s="84">
        <f>IF(U23=0, "NA", T23/U23)</f>
        <v>1.2300123001230013E-3</v>
      </c>
    </row>
    <row r="24" spans="1:24" ht="13.5" thickBot="1">
      <c r="A24" s="89">
        <v>2011</v>
      </c>
      <c r="B24" s="362">
        <v>0</v>
      </c>
      <c r="C24" s="384">
        <v>26</v>
      </c>
      <c r="D24" s="94">
        <f t="shared" si="0"/>
        <v>0</v>
      </c>
      <c r="E24" s="362">
        <v>0</v>
      </c>
      <c r="F24" s="384">
        <v>3</v>
      </c>
      <c r="G24" s="94">
        <f t="shared" si="1"/>
        <v>0</v>
      </c>
      <c r="H24" s="362">
        <v>0</v>
      </c>
      <c r="I24" s="384">
        <v>3</v>
      </c>
      <c r="J24" s="94">
        <f t="shared" si="7"/>
        <v>0</v>
      </c>
      <c r="K24" s="362">
        <v>0</v>
      </c>
      <c r="L24" s="384">
        <v>2</v>
      </c>
      <c r="M24" s="94">
        <f t="shared" si="8"/>
        <v>0</v>
      </c>
      <c r="N24" s="362"/>
      <c r="O24" s="384"/>
      <c r="P24" s="94"/>
      <c r="Q24" s="362">
        <v>0</v>
      </c>
      <c r="R24" s="384">
        <v>1</v>
      </c>
      <c r="S24" s="94">
        <f t="shared" si="6"/>
        <v>0</v>
      </c>
      <c r="T24" s="440">
        <f t="shared" ref="T24" si="9">SUM(Q24,N24,K24,H24,E24,B24,)</f>
        <v>0</v>
      </c>
      <c r="U24" s="457">
        <f t="shared" ref="U24" si="10">SUM(R24,O24,L24,I24,F24,C24,)</f>
        <v>35</v>
      </c>
      <c r="V24" s="275">
        <f>IF(U24=0, "NA", T24/U24)</f>
        <v>0</v>
      </c>
    </row>
    <row r="25" spans="1:24" ht="13.5" thickBot="1">
      <c r="A25" s="436" t="s">
        <v>9</v>
      </c>
      <c r="B25" s="218">
        <f>SUM(B9:B24)</f>
        <v>6098</v>
      </c>
      <c r="C25" s="272">
        <f>SUM(C9:C24)</f>
        <v>125667</v>
      </c>
      <c r="D25" s="95">
        <f>B25/C25</f>
        <v>4.8525070225277918E-2</v>
      </c>
      <c r="E25" s="218">
        <f>SUM(E9:E24)</f>
        <v>1818</v>
      </c>
      <c r="F25" s="272">
        <f>SUM(F9:F24)</f>
        <v>39059</v>
      </c>
      <c r="G25" s="95">
        <f>E25/F25</f>
        <v>4.654497042935047E-2</v>
      </c>
      <c r="H25" s="218">
        <f>SUM(H9:H24)</f>
        <v>7</v>
      </c>
      <c r="I25" s="272">
        <f>SUM(I9:I24)</f>
        <v>390</v>
      </c>
      <c r="J25" s="95">
        <f>H25/I25</f>
        <v>1.7948717948717947E-2</v>
      </c>
      <c r="K25" s="218">
        <f>SUM(K9:K24)</f>
        <v>13</v>
      </c>
      <c r="L25" s="272">
        <f>SUM(L9:L24)</f>
        <v>227</v>
      </c>
      <c r="M25" s="95">
        <f>K25/L25</f>
        <v>5.7268722466960353E-2</v>
      </c>
      <c r="N25" s="218">
        <f>SUM(N9:N24)</f>
        <v>2</v>
      </c>
      <c r="O25" s="272">
        <f>SUM(O9:O24)</f>
        <v>14</v>
      </c>
      <c r="P25" s="95">
        <f>N25/O25</f>
        <v>0.14285714285714285</v>
      </c>
      <c r="Q25" s="218">
        <f>SUM(Q9:Q24)</f>
        <v>18</v>
      </c>
      <c r="R25" s="272">
        <f>SUM(R9:R24)</f>
        <v>240</v>
      </c>
      <c r="S25" s="95">
        <f>Q25/R25</f>
        <v>7.4999999999999997E-2</v>
      </c>
      <c r="T25" s="218">
        <f>SUM(T9:T24)</f>
        <v>7956</v>
      </c>
      <c r="U25" s="272">
        <f>SUM(U9:U24)</f>
        <v>165597</v>
      </c>
      <c r="V25" s="95">
        <f>T25/U25</f>
        <v>4.8044348629504158E-2</v>
      </c>
    </row>
    <row r="26" spans="1:24" s="345" customFormat="1">
      <c r="A26" s="330"/>
      <c r="B26" s="368"/>
      <c r="C26" s="368"/>
      <c r="D26" s="376"/>
      <c r="E26" s="368"/>
      <c r="F26" s="368"/>
      <c r="G26" s="376"/>
      <c r="H26" s="368"/>
      <c r="I26" s="368"/>
      <c r="J26" s="376"/>
      <c r="K26" s="368"/>
      <c r="L26" s="368"/>
      <c r="M26" s="376"/>
      <c r="N26" s="368"/>
      <c r="O26" s="368"/>
      <c r="P26" s="376"/>
      <c r="Q26" s="368"/>
      <c r="R26" s="368"/>
      <c r="S26" s="376"/>
      <c r="T26" s="368"/>
      <c r="U26" s="368"/>
      <c r="V26" s="376"/>
      <c r="W26" s="368"/>
      <c r="X26" s="368"/>
    </row>
    <row r="27" spans="1:24">
      <c r="A27" s="329"/>
      <c r="B27" s="329"/>
      <c r="C27" s="329"/>
      <c r="D27" s="329"/>
      <c r="E27" s="329"/>
      <c r="F27" s="329"/>
      <c r="G27" s="329"/>
      <c r="H27" s="329"/>
      <c r="I27" s="329"/>
      <c r="J27" s="329"/>
      <c r="K27" s="329"/>
      <c r="L27" s="329"/>
      <c r="M27" s="329"/>
      <c r="N27" s="329"/>
      <c r="O27" s="329"/>
      <c r="P27" s="329"/>
    </row>
    <row r="28" spans="1:24">
      <c r="A28" s="329"/>
      <c r="B28" s="329"/>
      <c r="C28" s="329"/>
      <c r="D28" s="329"/>
      <c r="E28" s="329"/>
      <c r="F28" s="329"/>
      <c r="G28" s="329"/>
      <c r="H28" s="329"/>
      <c r="I28" s="329"/>
      <c r="J28" s="329"/>
      <c r="K28" s="329"/>
      <c r="L28" s="329"/>
      <c r="M28" s="329"/>
      <c r="N28" s="329"/>
      <c r="O28" s="329"/>
      <c r="P28" s="329"/>
    </row>
    <row r="29" spans="1:24">
      <c r="A29" s="287"/>
      <c r="U29" s="345"/>
      <c r="V29" s="345"/>
      <c r="W29" s="345"/>
      <c r="X29" s="345"/>
    </row>
    <row r="30" spans="1:24">
      <c r="R30" s="345"/>
      <c r="S30" s="345"/>
      <c r="T30" s="345"/>
      <c r="U30" s="437"/>
      <c r="V30" s="437"/>
      <c r="W30" s="437"/>
      <c r="X30" s="437"/>
    </row>
    <row r="31" spans="1:24">
      <c r="R31" s="345"/>
      <c r="S31" s="437"/>
      <c r="T31" s="437"/>
      <c r="U31" s="438"/>
      <c r="V31" s="439"/>
      <c r="W31" s="439"/>
      <c r="X31" s="439"/>
    </row>
    <row r="32" spans="1:24">
      <c r="R32" s="437"/>
      <c r="S32" s="439"/>
      <c r="T32" s="439"/>
      <c r="U32" s="438"/>
      <c r="V32" s="439"/>
      <c r="W32" s="439"/>
      <c r="X32" s="439"/>
    </row>
    <row r="33" spans="18:24">
      <c r="R33" s="438"/>
      <c r="S33" s="439"/>
      <c r="T33" s="438"/>
      <c r="U33" s="438"/>
      <c r="V33" s="439"/>
      <c r="W33" s="439"/>
      <c r="X33" s="438"/>
    </row>
    <row r="34" spans="18:24">
      <c r="R34" s="438"/>
      <c r="S34" s="438"/>
      <c r="T34" s="438"/>
      <c r="U34" s="438"/>
      <c r="V34" s="439"/>
      <c r="W34" s="439"/>
      <c r="X34" s="439"/>
    </row>
    <row r="35" spans="18:24">
      <c r="R35" s="438"/>
      <c r="S35" s="439"/>
      <c r="T35" s="439"/>
      <c r="U35" s="438"/>
      <c r="V35" s="439"/>
      <c r="W35" s="439"/>
      <c r="X35" s="439"/>
    </row>
    <row r="36" spans="18:24">
      <c r="R36" s="438"/>
      <c r="S36" s="439"/>
      <c r="T36" s="438"/>
      <c r="U36" s="438"/>
      <c r="V36" s="439"/>
      <c r="W36" s="439"/>
      <c r="X36" s="439"/>
    </row>
    <row r="37" spans="18:24">
      <c r="R37" s="438"/>
      <c r="S37" s="439"/>
      <c r="T37" s="439"/>
      <c r="U37" s="438"/>
      <c r="V37" s="439"/>
      <c r="W37" s="439"/>
      <c r="X37" s="439"/>
    </row>
    <row r="38" spans="18:24">
      <c r="R38" s="438"/>
      <c r="S38" s="439"/>
      <c r="T38" s="438"/>
      <c r="U38" s="438"/>
      <c r="V38" s="439"/>
      <c r="W38" s="439"/>
      <c r="X38" s="439"/>
    </row>
    <row r="39" spans="18:24">
      <c r="R39" s="438"/>
      <c r="S39" s="439"/>
      <c r="T39" s="438"/>
      <c r="U39" s="438"/>
      <c r="V39" s="439"/>
      <c r="W39" s="439"/>
      <c r="X39" s="439"/>
    </row>
    <row r="40" spans="18:24">
      <c r="R40" s="438"/>
      <c r="S40" s="439"/>
      <c r="T40" s="439"/>
      <c r="U40" s="438"/>
      <c r="V40" s="439"/>
      <c r="W40" s="439"/>
      <c r="X40" s="439"/>
    </row>
    <row r="41" spans="18:24">
      <c r="R41" s="438"/>
      <c r="S41" s="439"/>
      <c r="T41" s="439"/>
      <c r="U41" s="438"/>
      <c r="V41" s="439"/>
      <c r="W41" s="439"/>
      <c r="X41" s="439"/>
    </row>
    <row r="42" spans="18:24">
      <c r="R42" s="438"/>
      <c r="S42" s="439"/>
      <c r="T42" s="439"/>
      <c r="U42" s="438"/>
      <c r="V42" s="438"/>
      <c r="W42" s="439"/>
      <c r="X42" s="439"/>
    </row>
    <row r="43" spans="18:24">
      <c r="R43" s="438"/>
      <c r="S43" s="438"/>
      <c r="T43" s="438"/>
      <c r="U43" s="438"/>
      <c r="V43" s="438"/>
      <c r="W43" s="438"/>
      <c r="X43" s="439"/>
    </row>
    <row r="44" spans="18:24">
      <c r="R44" s="438"/>
      <c r="S44" s="438"/>
      <c r="T44" s="438"/>
      <c r="U44" s="438"/>
      <c r="V44" s="439"/>
      <c r="W44" s="439"/>
      <c r="X44" s="439"/>
    </row>
    <row r="45" spans="18:24">
      <c r="R45" s="438"/>
      <c r="S45" s="439"/>
      <c r="T45" s="439"/>
      <c r="U45" s="438"/>
      <c r="V45" s="439"/>
      <c r="W45" s="439"/>
      <c r="X45" s="439"/>
    </row>
    <row r="46" spans="18:24">
      <c r="R46" s="438"/>
      <c r="S46" s="345"/>
      <c r="T46" s="345"/>
      <c r="U46" s="345"/>
      <c r="V46" s="345"/>
      <c r="W46" s="345"/>
      <c r="X46" s="345"/>
    </row>
    <row r="47" spans="18:24">
      <c r="R47" s="345"/>
      <c r="S47" s="345"/>
      <c r="T47" s="345"/>
      <c r="U47" s="437"/>
      <c r="V47" s="437"/>
      <c r="W47" s="437"/>
      <c r="X47" s="345"/>
    </row>
    <row r="48" spans="18:24">
      <c r="R48" s="345"/>
      <c r="S48" s="345"/>
      <c r="T48" s="345"/>
      <c r="U48" s="438"/>
      <c r="V48" s="439"/>
      <c r="W48" s="439"/>
      <c r="X48" s="345"/>
    </row>
    <row r="49" spans="18:24">
      <c r="R49" s="345"/>
      <c r="S49" s="345"/>
      <c r="T49" s="345"/>
      <c r="U49" s="438"/>
      <c r="V49" s="439"/>
      <c r="W49" s="439"/>
      <c r="X49" s="345"/>
    </row>
    <row r="50" spans="18:24">
      <c r="S50" s="437"/>
      <c r="T50" s="437"/>
      <c r="U50" s="438"/>
      <c r="V50" s="439"/>
      <c r="W50" s="439"/>
      <c r="X50" s="345"/>
    </row>
    <row r="51" spans="18:24">
      <c r="S51" s="439"/>
      <c r="T51" s="439"/>
      <c r="U51" s="438"/>
      <c r="V51" s="439"/>
      <c r="W51" s="439"/>
      <c r="X51" s="345"/>
    </row>
    <row r="52" spans="18:24">
      <c r="S52" s="438"/>
      <c r="T52" s="438"/>
      <c r="U52" s="438"/>
      <c r="V52" s="439"/>
      <c r="W52" s="439"/>
      <c r="X52" s="345"/>
    </row>
    <row r="53" spans="18:24">
      <c r="S53" s="438"/>
      <c r="T53" s="438"/>
      <c r="U53" s="438"/>
      <c r="V53" s="439"/>
      <c r="W53" s="439"/>
      <c r="X53" s="345"/>
    </row>
    <row r="54" spans="18:24">
      <c r="S54" s="439"/>
      <c r="T54" s="438"/>
      <c r="U54" s="438"/>
      <c r="V54" s="439"/>
      <c r="W54" s="439"/>
      <c r="X54" s="345"/>
    </row>
    <row r="55" spans="18:24">
      <c r="S55" s="438"/>
      <c r="T55" s="438"/>
      <c r="U55" s="438"/>
      <c r="V55" s="439"/>
      <c r="W55" s="439"/>
      <c r="X55" s="345"/>
    </row>
    <row r="56" spans="18:24">
      <c r="S56" s="439"/>
      <c r="T56" s="438"/>
      <c r="U56" s="438"/>
      <c r="V56" s="439"/>
      <c r="W56" s="439"/>
      <c r="X56" s="345"/>
    </row>
    <row r="57" spans="18:24">
      <c r="S57" s="439"/>
      <c r="T57" s="438"/>
      <c r="U57" s="438"/>
      <c r="V57" s="439"/>
      <c r="W57" s="439"/>
      <c r="X57" s="345"/>
    </row>
    <row r="58" spans="18:24">
      <c r="S58" s="439"/>
      <c r="T58" s="438"/>
      <c r="U58" s="438"/>
      <c r="V58" s="439"/>
      <c r="W58" s="439"/>
      <c r="X58" s="345"/>
    </row>
    <row r="59" spans="18:24">
      <c r="S59" s="439"/>
      <c r="T59" s="438"/>
      <c r="U59" s="438"/>
      <c r="V59" s="438"/>
      <c r="W59" s="439"/>
      <c r="X59" s="345"/>
    </row>
    <row r="60" spans="18:24">
      <c r="S60" s="438"/>
      <c r="T60" s="438"/>
      <c r="U60" s="438"/>
      <c r="V60" s="438"/>
      <c r="W60" s="438"/>
      <c r="X60" s="345"/>
    </row>
    <row r="61" spans="18:24">
      <c r="S61" s="439"/>
      <c r="T61" s="438"/>
      <c r="U61" s="438"/>
      <c r="V61" s="439"/>
      <c r="W61" s="439"/>
      <c r="X61" s="345"/>
    </row>
    <row r="62" spans="18:24">
      <c r="S62" s="438"/>
      <c r="T62" s="438"/>
      <c r="U62" s="438"/>
      <c r="V62" s="439"/>
      <c r="W62" s="439"/>
      <c r="X62" s="345"/>
    </row>
    <row r="63" spans="18:24">
      <c r="S63" s="438"/>
      <c r="T63" s="438"/>
      <c r="U63" s="438"/>
      <c r="V63" s="438"/>
      <c r="W63" s="438"/>
      <c r="X63" s="438"/>
    </row>
    <row r="64" spans="18:24">
      <c r="S64" s="439"/>
      <c r="T64" s="439"/>
      <c r="U64" s="437"/>
      <c r="V64" s="437"/>
      <c r="W64" s="437"/>
      <c r="X64" s="437"/>
    </row>
    <row r="65" spans="19:24">
      <c r="S65" s="345"/>
      <c r="T65" s="345"/>
      <c r="U65" s="438"/>
      <c r="V65" s="438"/>
      <c r="W65" s="439"/>
      <c r="X65" s="438"/>
    </row>
    <row r="66" spans="19:24">
      <c r="S66" s="345"/>
      <c r="T66" s="345"/>
      <c r="U66" s="438"/>
      <c r="V66" s="438"/>
      <c r="W66" s="439"/>
      <c r="X66" s="438"/>
    </row>
    <row r="67" spans="19:24">
      <c r="S67" s="345"/>
      <c r="T67" s="345"/>
      <c r="U67" s="438"/>
      <c r="V67" s="438"/>
      <c r="W67" s="439"/>
      <c r="X67" s="438"/>
    </row>
    <row r="68" spans="19:24">
      <c r="U68" s="438"/>
      <c r="V68" s="438"/>
      <c r="W68" s="439"/>
      <c r="X68" s="438"/>
    </row>
    <row r="69" spans="19:24">
      <c r="U69" s="438"/>
      <c r="V69" s="438"/>
      <c r="W69" s="439"/>
      <c r="X69" s="438"/>
    </row>
    <row r="70" spans="19:24">
      <c r="U70" s="438"/>
      <c r="V70" s="438"/>
      <c r="W70" s="438"/>
      <c r="X70" s="438"/>
    </row>
    <row r="71" spans="19:24">
      <c r="U71" s="438"/>
      <c r="V71" s="438"/>
      <c r="W71" s="439"/>
      <c r="X71" s="438"/>
    </row>
    <row r="72" spans="19:24">
      <c r="U72" s="438"/>
      <c r="V72" s="438"/>
      <c r="W72" s="439"/>
      <c r="X72" s="438"/>
    </row>
    <row r="73" spans="19:24">
      <c r="U73" s="438"/>
      <c r="V73" s="438"/>
      <c r="W73" s="438"/>
      <c r="X73" s="438"/>
    </row>
    <row r="74" spans="19:24">
      <c r="U74" s="438"/>
      <c r="V74" s="438"/>
      <c r="W74" s="439"/>
      <c r="X74" s="438"/>
    </row>
    <row r="75" spans="19:24">
      <c r="U75" s="438"/>
      <c r="V75" s="438"/>
      <c r="W75" s="439"/>
      <c r="X75" s="438"/>
    </row>
    <row r="76" spans="19:24">
      <c r="U76" s="438"/>
      <c r="V76" s="438"/>
      <c r="W76" s="439"/>
      <c r="X76" s="438"/>
    </row>
    <row r="77" spans="19:24">
      <c r="U77" s="438"/>
      <c r="V77" s="438"/>
      <c r="W77" s="439"/>
      <c r="X77" s="438"/>
    </row>
    <row r="78" spans="19:24">
      <c r="U78" s="438"/>
      <c r="V78" s="438"/>
      <c r="W78" s="439"/>
      <c r="X78" s="438"/>
    </row>
    <row r="79" spans="19:24">
      <c r="U79" s="438"/>
      <c r="V79" s="438"/>
      <c r="W79" s="439"/>
      <c r="X79" s="439"/>
    </row>
    <row r="124" ht="12.75" customHeight="1"/>
    <row r="125" ht="12.75" customHeight="1"/>
    <row r="126" ht="12.75" customHeight="1"/>
    <row r="127" ht="12.75" customHeight="1"/>
  </sheetData>
  <mergeCells count="9">
    <mergeCell ref="A7:A8"/>
    <mergeCell ref="B7:D7"/>
    <mergeCell ref="A4:V5"/>
    <mergeCell ref="E7:G7"/>
    <mergeCell ref="H7:J7"/>
    <mergeCell ref="T7:V7"/>
    <mergeCell ref="N7:P7"/>
    <mergeCell ref="Q7:S7"/>
    <mergeCell ref="K7:M7"/>
  </mergeCells>
  <phoneticPr fontId="0" type="noConversion"/>
  <pageMargins left="0.75" right="0.75" top="1" bottom="1" header="0.5" footer="0.5"/>
  <pageSetup scale="49" orientation="portrait" r:id="rId1"/>
  <headerFooter alignWithMargins="0">
    <oddFooter>&amp;C&amp;14B-&amp;P-4</oddFooter>
  </headerFooter>
  <drawing r:id="rId2"/>
</worksheet>
</file>

<file path=xl/worksheets/sheet11.xml><?xml version="1.0" encoding="utf-8"?>
<worksheet xmlns="http://schemas.openxmlformats.org/spreadsheetml/2006/main" xmlns:r="http://schemas.openxmlformats.org/officeDocument/2006/relationships">
  <sheetPr codeName="Sheet17">
    <pageSetUpPr fitToPage="1"/>
  </sheetPr>
  <dimension ref="A1:Y130"/>
  <sheetViews>
    <sheetView zoomScale="75" zoomScaleNormal="75" workbookViewId="0">
      <selection activeCell="Y26" sqref="Y26"/>
    </sheetView>
  </sheetViews>
  <sheetFormatPr defaultRowHeight="12.75"/>
  <cols>
    <col min="1" max="1" width="11.85546875" style="88" customWidth="1"/>
    <col min="2" max="2" width="10.28515625" style="88" bestFit="1" customWidth="1"/>
    <col min="3" max="3" width="8.7109375" style="88" bestFit="1" customWidth="1"/>
    <col min="4" max="4" width="8.140625" style="88" customWidth="1"/>
    <col min="5" max="5" width="9" style="88" bestFit="1" customWidth="1"/>
    <col min="6" max="6" width="8.42578125" style="88" bestFit="1" customWidth="1"/>
    <col min="7" max="7" width="8.28515625" style="88" customWidth="1"/>
    <col min="8" max="8" width="9" style="88" bestFit="1" customWidth="1"/>
    <col min="9" max="9" width="8.42578125" style="88" bestFit="1" customWidth="1"/>
    <col min="10" max="10" width="8" style="88" customWidth="1"/>
    <col min="11" max="11" width="9" style="88" bestFit="1" customWidth="1"/>
    <col min="12" max="12" width="8.7109375" style="88" bestFit="1" customWidth="1"/>
    <col min="13" max="13" width="8.140625" style="88" customWidth="1"/>
    <col min="14" max="14" width="9" style="88" bestFit="1" customWidth="1"/>
    <col min="15" max="15" width="8.85546875" style="88" bestFit="1" customWidth="1"/>
    <col min="16" max="16" width="8.5703125" style="88" customWidth="1"/>
    <col min="17" max="18" width="9.28515625" style="88" bestFit="1" customWidth="1"/>
    <col min="19" max="19" width="8" style="88" customWidth="1"/>
    <col min="20" max="21" width="9.140625" style="88"/>
    <col min="22" max="22" width="8.7109375" style="88" customWidth="1"/>
    <col min="23" max="16384" width="9.140625" style="88"/>
  </cols>
  <sheetData>
    <row r="1" spans="1:22" ht="26.25">
      <c r="A1" s="335" t="s">
        <v>218</v>
      </c>
    </row>
    <row r="2" spans="1:22" ht="18">
      <c r="A2" s="82" t="s">
        <v>59</v>
      </c>
      <c r="B2" s="83"/>
      <c r="C2" s="83"/>
      <c r="D2" s="83"/>
      <c r="E2" s="83"/>
      <c r="F2" s="83"/>
      <c r="G2" s="83"/>
      <c r="H2" s="83"/>
      <c r="I2" s="83"/>
      <c r="J2" s="83"/>
      <c r="K2" s="83"/>
      <c r="L2" s="83"/>
      <c r="M2" s="83"/>
      <c r="N2" s="83"/>
      <c r="O2" s="83"/>
      <c r="P2" s="83"/>
    </row>
    <row r="3" spans="1:22" ht="14.25">
      <c r="A3" s="90"/>
      <c r="B3" s="83"/>
      <c r="C3" s="83"/>
      <c r="D3" s="83"/>
      <c r="E3" s="83"/>
      <c r="F3" s="83"/>
      <c r="G3" s="83"/>
      <c r="H3" s="83"/>
      <c r="I3" s="83"/>
      <c r="J3" s="83"/>
      <c r="K3" s="83"/>
      <c r="L3" s="83"/>
      <c r="M3" s="83"/>
      <c r="N3" s="83"/>
      <c r="O3" s="83"/>
      <c r="P3" s="83"/>
    </row>
    <row r="4" spans="1:22" ht="17.25" customHeight="1">
      <c r="A4" s="562" t="s">
        <v>245</v>
      </c>
      <c r="B4" s="562"/>
      <c r="C4" s="562"/>
      <c r="D4" s="562"/>
      <c r="E4" s="562"/>
      <c r="F4" s="562"/>
      <c r="G4" s="562"/>
      <c r="H4" s="562"/>
      <c r="I4" s="562"/>
      <c r="J4" s="562"/>
      <c r="K4" s="562"/>
      <c r="L4" s="562"/>
      <c r="M4" s="562"/>
      <c r="N4" s="562"/>
      <c r="O4" s="562"/>
      <c r="P4" s="562"/>
      <c r="Q4" s="562"/>
      <c r="R4" s="562"/>
    </row>
    <row r="5" spans="1:22" ht="12" customHeight="1">
      <c r="A5" s="562"/>
      <c r="B5" s="562"/>
      <c r="C5" s="562"/>
      <c r="D5" s="562"/>
      <c r="E5" s="562"/>
      <c r="F5" s="562"/>
      <c r="G5" s="562"/>
      <c r="H5" s="562"/>
      <c r="I5" s="562"/>
      <c r="J5" s="562"/>
      <c r="K5" s="562"/>
      <c r="L5" s="562"/>
      <c r="M5" s="562"/>
      <c r="N5" s="562"/>
      <c r="O5" s="562"/>
      <c r="P5" s="562"/>
      <c r="Q5" s="562"/>
      <c r="R5" s="562"/>
    </row>
    <row r="6" spans="1:22" ht="15" thickBot="1">
      <c r="A6" s="83"/>
      <c r="B6" s="83"/>
      <c r="C6" s="83"/>
      <c r="D6" s="83"/>
      <c r="E6" s="83"/>
      <c r="F6" s="83"/>
      <c r="G6" s="83"/>
      <c r="H6" s="83"/>
      <c r="I6" s="83"/>
      <c r="J6" s="83"/>
      <c r="K6" s="83"/>
      <c r="L6" s="83"/>
      <c r="M6" s="83"/>
      <c r="N6" s="83"/>
      <c r="O6" s="83"/>
      <c r="P6" s="83"/>
    </row>
    <row r="7" spans="1:22" ht="12.75" customHeight="1">
      <c r="A7" s="553" t="s">
        <v>10</v>
      </c>
      <c r="B7" s="558" t="s">
        <v>15</v>
      </c>
      <c r="C7" s="556"/>
      <c r="D7" s="559"/>
      <c r="E7" s="555" t="s">
        <v>126</v>
      </c>
      <c r="F7" s="556"/>
      <c r="G7" s="559"/>
      <c r="H7" s="555" t="s">
        <v>128</v>
      </c>
      <c r="I7" s="556"/>
      <c r="J7" s="559"/>
      <c r="K7" s="555" t="s">
        <v>125</v>
      </c>
      <c r="L7" s="556"/>
      <c r="M7" s="559"/>
      <c r="N7" s="555" t="s">
        <v>127</v>
      </c>
      <c r="O7" s="556"/>
      <c r="P7" s="559"/>
      <c r="Q7" s="558" t="s">
        <v>129</v>
      </c>
      <c r="R7" s="556"/>
      <c r="S7" s="559"/>
      <c r="T7" s="555" t="s">
        <v>9</v>
      </c>
      <c r="U7" s="556"/>
      <c r="V7" s="559"/>
    </row>
    <row r="8" spans="1:22" ht="26.25" customHeight="1" thickBot="1">
      <c r="A8" s="554"/>
      <c r="B8" s="341" t="s">
        <v>18</v>
      </c>
      <c r="C8" s="342" t="s">
        <v>12</v>
      </c>
      <c r="D8" s="343" t="s">
        <v>19</v>
      </c>
      <c r="E8" s="283" t="s">
        <v>18</v>
      </c>
      <c r="F8" s="159" t="s">
        <v>12</v>
      </c>
      <c r="G8" s="160" t="s">
        <v>19</v>
      </c>
      <c r="H8" s="283" t="s">
        <v>18</v>
      </c>
      <c r="I8" s="159" t="s">
        <v>12</v>
      </c>
      <c r="J8" s="160" t="s">
        <v>19</v>
      </c>
      <c r="K8" s="283" t="s">
        <v>18</v>
      </c>
      <c r="L8" s="159" t="s">
        <v>12</v>
      </c>
      <c r="M8" s="160" t="s">
        <v>19</v>
      </c>
      <c r="N8" s="283" t="s">
        <v>18</v>
      </c>
      <c r="O8" s="159" t="s">
        <v>12</v>
      </c>
      <c r="P8" s="160" t="s">
        <v>19</v>
      </c>
      <c r="Q8" s="341" t="s">
        <v>18</v>
      </c>
      <c r="R8" s="342" t="s">
        <v>12</v>
      </c>
      <c r="S8" s="343" t="s">
        <v>19</v>
      </c>
      <c r="T8" s="283" t="s">
        <v>18</v>
      </c>
      <c r="U8" s="159" t="s">
        <v>12</v>
      </c>
      <c r="V8" s="160" t="s">
        <v>19</v>
      </c>
    </row>
    <row r="9" spans="1:22">
      <c r="A9" s="91">
        <v>1996</v>
      </c>
      <c r="B9" s="336">
        <v>5602</v>
      </c>
      <c r="C9" s="383">
        <v>6290</v>
      </c>
      <c r="D9" s="92">
        <f t="shared" ref="D9:D24" si="0">IF(C9=0, "NA", B9/C9)</f>
        <v>0.8906200317965024</v>
      </c>
      <c r="E9" s="336">
        <v>1602</v>
      </c>
      <c r="F9" s="383">
        <v>1793</v>
      </c>
      <c r="G9" s="92">
        <f t="shared" ref="G9:G24" si="1">IF(F9=0, "NA", E9/F9)</f>
        <v>0.89347462353597318</v>
      </c>
      <c r="H9" s="336"/>
      <c r="I9" s="383"/>
      <c r="J9" s="92"/>
      <c r="K9" s="336"/>
      <c r="L9" s="383"/>
      <c r="M9" s="92"/>
      <c r="N9" s="336"/>
      <c r="O9" s="383"/>
      <c r="P9" s="84"/>
      <c r="Q9" s="365"/>
      <c r="R9" s="387"/>
      <c r="S9" s="364"/>
      <c r="T9" s="336">
        <f>SUM(Q9,N9,K9,H9,E9,B9)</f>
        <v>7204</v>
      </c>
      <c r="U9" s="383">
        <f>SUM(R9,O9,L9,I9,F9,C9)</f>
        <v>8083</v>
      </c>
      <c r="V9" s="92">
        <f t="shared" ref="V9:V20" si="2">IF(U9=0, "NA", T9/U9)</f>
        <v>0.89125324755660029</v>
      </c>
    </row>
    <row r="10" spans="1:22">
      <c r="A10" s="89">
        <v>1997</v>
      </c>
      <c r="B10" s="337">
        <v>8295</v>
      </c>
      <c r="C10" s="382">
        <v>9045</v>
      </c>
      <c r="D10" s="84">
        <f t="shared" si="0"/>
        <v>0.9170812603648425</v>
      </c>
      <c r="E10" s="337">
        <v>2437</v>
      </c>
      <c r="F10" s="382">
        <v>2677</v>
      </c>
      <c r="G10" s="84">
        <f t="shared" si="1"/>
        <v>0.91034740381023538</v>
      </c>
      <c r="H10" s="337"/>
      <c r="I10" s="382"/>
      <c r="J10" s="84"/>
      <c r="K10" s="337">
        <v>8</v>
      </c>
      <c r="L10" s="382">
        <v>10</v>
      </c>
      <c r="M10" s="84">
        <f t="shared" ref="M10:M21" si="3">IF(L10=0, "NA", K10/L10)</f>
        <v>0.8</v>
      </c>
      <c r="N10" s="337">
        <v>1</v>
      </c>
      <c r="O10" s="382">
        <v>1</v>
      </c>
      <c r="P10" s="84">
        <f t="shared" ref="P10:P22" si="4">IF(O10=0, "NA", N10/O10)</f>
        <v>1</v>
      </c>
      <c r="Q10" s="337"/>
      <c r="R10" s="382"/>
      <c r="S10" s="84"/>
      <c r="T10" s="337">
        <f t="shared" ref="T10:T23" si="5">SUM(Q10,N10,K10,H10,E10,B10)</f>
        <v>10741</v>
      </c>
      <c r="U10" s="382">
        <f t="shared" ref="U10:U23" si="6">SUM(R10,O10,L10,I10,F10,C10)</f>
        <v>11733</v>
      </c>
      <c r="V10" s="84">
        <f t="shared" si="2"/>
        <v>0.91545214352680471</v>
      </c>
    </row>
    <row r="11" spans="1:22">
      <c r="A11" s="89">
        <v>1998</v>
      </c>
      <c r="B11" s="337">
        <v>10194</v>
      </c>
      <c r="C11" s="382">
        <v>10959</v>
      </c>
      <c r="D11" s="84">
        <f t="shared" si="0"/>
        <v>0.93019436079934303</v>
      </c>
      <c r="E11" s="337">
        <v>2885</v>
      </c>
      <c r="F11" s="382">
        <v>3119</v>
      </c>
      <c r="G11" s="84">
        <f t="shared" si="1"/>
        <v>0.92497595383135622</v>
      </c>
      <c r="H11" s="337"/>
      <c r="I11" s="382"/>
      <c r="J11" s="84"/>
      <c r="K11" s="337">
        <v>24</v>
      </c>
      <c r="L11" s="382">
        <v>26</v>
      </c>
      <c r="M11" s="84">
        <f t="shared" si="3"/>
        <v>0.92307692307692313</v>
      </c>
      <c r="N11" s="337">
        <v>2</v>
      </c>
      <c r="O11" s="382">
        <v>2</v>
      </c>
      <c r="P11" s="84">
        <f t="shared" si="4"/>
        <v>1</v>
      </c>
      <c r="Q11" s="337"/>
      <c r="R11" s="382"/>
      <c r="S11" s="84"/>
      <c r="T11" s="337">
        <f t="shared" si="5"/>
        <v>13105</v>
      </c>
      <c r="U11" s="382">
        <f t="shared" si="6"/>
        <v>14106</v>
      </c>
      <c r="V11" s="84">
        <f t="shared" si="2"/>
        <v>0.92903728909683825</v>
      </c>
    </row>
    <row r="12" spans="1:22">
      <c r="A12" s="89">
        <v>1999</v>
      </c>
      <c r="B12" s="337">
        <v>11985</v>
      </c>
      <c r="C12" s="382">
        <v>12744</v>
      </c>
      <c r="D12" s="84">
        <f t="shared" si="0"/>
        <v>0.94044256120527303</v>
      </c>
      <c r="E12" s="337">
        <v>3103</v>
      </c>
      <c r="F12" s="382">
        <v>3325</v>
      </c>
      <c r="G12" s="84">
        <f t="shared" si="1"/>
        <v>0.93323308270676697</v>
      </c>
      <c r="H12" s="337"/>
      <c r="I12" s="382"/>
      <c r="J12" s="84"/>
      <c r="K12" s="337">
        <v>9</v>
      </c>
      <c r="L12" s="382">
        <v>9</v>
      </c>
      <c r="M12" s="84">
        <f t="shared" si="3"/>
        <v>1</v>
      </c>
      <c r="N12" s="337">
        <v>1</v>
      </c>
      <c r="O12" s="382">
        <v>2</v>
      </c>
      <c r="P12" s="84">
        <f t="shared" si="4"/>
        <v>0.5</v>
      </c>
      <c r="Q12" s="337"/>
      <c r="R12" s="382"/>
      <c r="S12" s="84"/>
      <c r="T12" s="337">
        <f t="shared" si="5"/>
        <v>15098</v>
      </c>
      <c r="U12" s="382">
        <f t="shared" si="6"/>
        <v>16080</v>
      </c>
      <c r="V12" s="84">
        <f t="shared" si="2"/>
        <v>0.93893034825870647</v>
      </c>
    </row>
    <row r="13" spans="1:22">
      <c r="A13" s="89">
        <v>2000</v>
      </c>
      <c r="B13" s="337">
        <v>13979</v>
      </c>
      <c r="C13" s="382">
        <v>14839</v>
      </c>
      <c r="D13" s="84">
        <f t="shared" si="0"/>
        <v>0.9420446121706314</v>
      </c>
      <c r="E13" s="337">
        <v>3681</v>
      </c>
      <c r="F13" s="382">
        <v>3894</v>
      </c>
      <c r="G13" s="84">
        <f t="shared" si="1"/>
        <v>0.94530046224961484</v>
      </c>
      <c r="H13" s="337"/>
      <c r="I13" s="382"/>
      <c r="J13" s="84"/>
      <c r="K13" s="337">
        <v>31</v>
      </c>
      <c r="L13" s="382">
        <v>32</v>
      </c>
      <c r="M13" s="84">
        <f t="shared" si="3"/>
        <v>0.96875</v>
      </c>
      <c r="N13" s="337"/>
      <c r="O13" s="382"/>
      <c r="P13" s="84"/>
      <c r="Q13" s="337"/>
      <c r="R13" s="382"/>
      <c r="S13" s="84"/>
      <c r="T13" s="337">
        <f t="shared" si="5"/>
        <v>17691</v>
      </c>
      <c r="U13" s="382">
        <f t="shared" si="6"/>
        <v>18765</v>
      </c>
      <c r="V13" s="84">
        <f t="shared" si="2"/>
        <v>0.94276578737010397</v>
      </c>
    </row>
    <row r="14" spans="1:22">
      <c r="A14" s="89">
        <v>2001</v>
      </c>
      <c r="B14" s="337">
        <v>15136</v>
      </c>
      <c r="C14" s="382">
        <v>15900</v>
      </c>
      <c r="D14" s="84">
        <f t="shared" si="0"/>
        <v>0.95194968553459125</v>
      </c>
      <c r="E14" s="337">
        <v>4753</v>
      </c>
      <c r="F14" s="382">
        <v>4975</v>
      </c>
      <c r="G14" s="84">
        <f t="shared" si="1"/>
        <v>0.95537688442211055</v>
      </c>
      <c r="H14" s="337"/>
      <c r="I14" s="382"/>
      <c r="J14" s="84"/>
      <c r="K14" s="337">
        <v>18</v>
      </c>
      <c r="L14" s="382">
        <v>21</v>
      </c>
      <c r="M14" s="84">
        <f t="shared" si="3"/>
        <v>0.8571428571428571</v>
      </c>
      <c r="N14" s="337"/>
      <c r="O14" s="382"/>
      <c r="P14" s="84"/>
      <c r="Q14" s="337"/>
      <c r="R14" s="382"/>
      <c r="S14" s="84"/>
      <c r="T14" s="337">
        <f t="shared" si="5"/>
        <v>19907</v>
      </c>
      <c r="U14" s="382">
        <f t="shared" si="6"/>
        <v>20896</v>
      </c>
      <c r="V14" s="84">
        <f t="shared" si="2"/>
        <v>0.95267036753445633</v>
      </c>
    </row>
    <row r="15" spans="1:22">
      <c r="A15" s="89">
        <v>2002</v>
      </c>
      <c r="B15" s="337">
        <v>13091</v>
      </c>
      <c r="C15" s="382">
        <v>13596</v>
      </c>
      <c r="D15" s="84">
        <f t="shared" si="0"/>
        <v>0.9628567225654604</v>
      </c>
      <c r="E15" s="337">
        <v>4538</v>
      </c>
      <c r="F15" s="382">
        <v>4712</v>
      </c>
      <c r="G15" s="84">
        <f t="shared" si="1"/>
        <v>0.96307300509337856</v>
      </c>
      <c r="H15" s="337"/>
      <c r="I15" s="382"/>
      <c r="J15" s="84"/>
      <c r="K15" s="337">
        <v>41</v>
      </c>
      <c r="L15" s="382">
        <v>43</v>
      </c>
      <c r="M15" s="84">
        <f t="shared" si="3"/>
        <v>0.95348837209302328</v>
      </c>
      <c r="N15" s="337"/>
      <c r="O15" s="382"/>
      <c r="P15" s="84"/>
      <c r="Q15" s="337"/>
      <c r="R15" s="382"/>
      <c r="S15" s="84"/>
      <c r="T15" s="337">
        <f t="shared" si="5"/>
        <v>17670</v>
      </c>
      <c r="U15" s="382">
        <f t="shared" si="6"/>
        <v>18351</v>
      </c>
      <c r="V15" s="84">
        <f t="shared" si="2"/>
        <v>0.96289030570541112</v>
      </c>
    </row>
    <row r="16" spans="1:22">
      <c r="A16" s="89">
        <v>2003</v>
      </c>
      <c r="B16" s="337">
        <v>10771</v>
      </c>
      <c r="C16" s="382">
        <v>11100</v>
      </c>
      <c r="D16" s="84">
        <f t="shared" si="0"/>
        <v>0.97036036036036033</v>
      </c>
      <c r="E16" s="337">
        <v>3906</v>
      </c>
      <c r="F16" s="382">
        <v>4019</v>
      </c>
      <c r="G16" s="84">
        <f t="shared" si="1"/>
        <v>0.97188355312266728</v>
      </c>
      <c r="H16" s="337"/>
      <c r="I16" s="382"/>
      <c r="J16" s="84"/>
      <c r="K16" s="337">
        <v>35</v>
      </c>
      <c r="L16" s="382">
        <v>38</v>
      </c>
      <c r="M16" s="84">
        <f t="shared" si="3"/>
        <v>0.92105263157894735</v>
      </c>
      <c r="N16" s="337">
        <v>1</v>
      </c>
      <c r="O16" s="382">
        <v>2</v>
      </c>
      <c r="P16" s="84">
        <f t="shared" si="4"/>
        <v>0.5</v>
      </c>
      <c r="Q16" s="337"/>
      <c r="R16" s="382"/>
      <c r="S16" s="84"/>
      <c r="T16" s="337">
        <f t="shared" si="5"/>
        <v>14713</v>
      </c>
      <c r="U16" s="382">
        <f t="shared" si="6"/>
        <v>15159</v>
      </c>
      <c r="V16" s="84">
        <f t="shared" si="2"/>
        <v>0.97057853420410323</v>
      </c>
    </row>
    <row r="17" spans="1:25">
      <c r="A17" s="89">
        <v>2004</v>
      </c>
      <c r="B17" s="337">
        <v>8182</v>
      </c>
      <c r="C17" s="382">
        <v>8414</v>
      </c>
      <c r="D17" s="84">
        <f t="shared" si="0"/>
        <v>0.97242690753506056</v>
      </c>
      <c r="E17" s="337">
        <v>3342</v>
      </c>
      <c r="F17" s="382">
        <v>3434</v>
      </c>
      <c r="G17" s="84">
        <f t="shared" si="1"/>
        <v>0.97320908561444375</v>
      </c>
      <c r="H17" s="337"/>
      <c r="I17" s="382"/>
      <c r="J17" s="84"/>
      <c r="K17" s="337">
        <v>4</v>
      </c>
      <c r="L17" s="382">
        <v>4</v>
      </c>
      <c r="M17" s="84">
        <f t="shared" si="3"/>
        <v>1</v>
      </c>
      <c r="N17" s="337"/>
      <c r="O17" s="382"/>
      <c r="P17" s="84"/>
      <c r="Q17" s="337"/>
      <c r="R17" s="382"/>
      <c r="S17" s="84"/>
      <c r="T17" s="337">
        <f t="shared" si="5"/>
        <v>11528</v>
      </c>
      <c r="U17" s="382">
        <f t="shared" si="6"/>
        <v>11852</v>
      </c>
      <c r="V17" s="84">
        <f t="shared" si="2"/>
        <v>0.97266284171447859</v>
      </c>
    </row>
    <row r="18" spans="1:25">
      <c r="A18" s="89">
        <v>2005</v>
      </c>
      <c r="B18" s="337">
        <v>6836</v>
      </c>
      <c r="C18" s="382">
        <v>7021</v>
      </c>
      <c r="D18" s="84">
        <f t="shared" si="0"/>
        <v>0.97365047714000852</v>
      </c>
      <c r="E18" s="337">
        <v>2648</v>
      </c>
      <c r="F18" s="382">
        <v>2714</v>
      </c>
      <c r="G18" s="84">
        <f t="shared" si="1"/>
        <v>0.97568165070007373</v>
      </c>
      <c r="H18" s="337"/>
      <c r="I18" s="382"/>
      <c r="J18" s="84"/>
      <c r="K18" s="337">
        <v>6</v>
      </c>
      <c r="L18" s="382">
        <v>6</v>
      </c>
      <c r="M18" s="84">
        <f t="shared" si="3"/>
        <v>1</v>
      </c>
      <c r="N18" s="337">
        <v>3</v>
      </c>
      <c r="O18" s="382">
        <v>3</v>
      </c>
      <c r="P18" s="84">
        <f t="shared" si="4"/>
        <v>1</v>
      </c>
      <c r="Q18" s="337"/>
      <c r="R18" s="382"/>
      <c r="S18" s="84"/>
      <c r="T18" s="337">
        <f t="shared" si="5"/>
        <v>9493</v>
      </c>
      <c r="U18" s="382">
        <f t="shared" si="6"/>
        <v>9744</v>
      </c>
      <c r="V18" s="84">
        <f t="shared" si="2"/>
        <v>0.9742405582922824</v>
      </c>
    </row>
    <row r="19" spans="1:25">
      <c r="A19" s="89">
        <v>2006</v>
      </c>
      <c r="B19" s="337">
        <v>5577</v>
      </c>
      <c r="C19" s="382">
        <v>5725</v>
      </c>
      <c r="D19" s="84">
        <f t="shared" si="0"/>
        <v>0.97414847161572049</v>
      </c>
      <c r="E19" s="337">
        <v>1819</v>
      </c>
      <c r="F19" s="382">
        <v>1845</v>
      </c>
      <c r="G19" s="84">
        <f t="shared" si="1"/>
        <v>0.9859078590785908</v>
      </c>
      <c r="H19" s="337"/>
      <c r="I19" s="382"/>
      <c r="J19" s="84"/>
      <c r="K19" s="337">
        <v>3</v>
      </c>
      <c r="L19" s="382">
        <v>3</v>
      </c>
      <c r="M19" s="84">
        <f t="shared" si="3"/>
        <v>1</v>
      </c>
      <c r="N19" s="337">
        <v>2</v>
      </c>
      <c r="O19" s="382">
        <v>2</v>
      </c>
      <c r="P19" s="84">
        <f t="shared" si="4"/>
        <v>1</v>
      </c>
      <c r="Q19" s="337"/>
      <c r="R19" s="382"/>
      <c r="S19" s="84"/>
      <c r="T19" s="337">
        <f t="shared" si="5"/>
        <v>7401</v>
      </c>
      <c r="U19" s="382">
        <f t="shared" si="6"/>
        <v>7575</v>
      </c>
      <c r="V19" s="84">
        <f t="shared" si="2"/>
        <v>0.97702970297029701</v>
      </c>
    </row>
    <row r="20" spans="1:25">
      <c r="A20" s="89">
        <v>2007</v>
      </c>
      <c r="B20" s="337">
        <v>4609</v>
      </c>
      <c r="C20" s="382">
        <v>4672</v>
      </c>
      <c r="D20" s="84">
        <f t="shared" si="0"/>
        <v>0.98651541095890416</v>
      </c>
      <c r="E20" s="337">
        <v>1337</v>
      </c>
      <c r="F20" s="382">
        <v>1357</v>
      </c>
      <c r="G20" s="84">
        <f t="shared" si="1"/>
        <v>0.98526160648489314</v>
      </c>
      <c r="H20" s="337"/>
      <c r="I20" s="382"/>
      <c r="J20" s="84"/>
      <c r="K20" s="337"/>
      <c r="L20" s="382"/>
      <c r="M20" s="84"/>
      <c r="N20" s="337"/>
      <c r="O20" s="382"/>
      <c r="P20" s="84"/>
      <c r="Q20" s="337">
        <v>85</v>
      </c>
      <c r="R20" s="382">
        <v>94</v>
      </c>
      <c r="S20" s="84">
        <f t="shared" ref="S20:S21" si="7">IF(R20=0, "NA", Q20/R20)</f>
        <v>0.9042553191489362</v>
      </c>
      <c r="T20" s="337">
        <f t="shared" si="5"/>
        <v>6031</v>
      </c>
      <c r="U20" s="382">
        <f t="shared" si="6"/>
        <v>6123</v>
      </c>
      <c r="V20" s="84">
        <f t="shared" si="2"/>
        <v>0.98497468561162826</v>
      </c>
    </row>
    <row r="21" spans="1:25">
      <c r="A21" s="89">
        <v>2008</v>
      </c>
      <c r="B21" s="337">
        <v>2821</v>
      </c>
      <c r="C21" s="382">
        <v>2847</v>
      </c>
      <c r="D21" s="84">
        <f t="shared" si="0"/>
        <v>0.9908675799086758</v>
      </c>
      <c r="E21" s="337">
        <v>697</v>
      </c>
      <c r="F21" s="382">
        <v>699</v>
      </c>
      <c r="G21" s="84">
        <f t="shared" si="1"/>
        <v>0.99713876967095849</v>
      </c>
      <c r="H21" s="337">
        <v>232</v>
      </c>
      <c r="I21" s="382">
        <v>236</v>
      </c>
      <c r="J21" s="84">
        <f>IF(I21=0, "NA", H21/I21)</f>
        <v>0.98305084745762716</v>
      </c>
      <c r="K21" s="337">
        <v>1</v>
      </c>
      <c r="L21" s="382">
        <v>1</v>
      </c>
      <c r="M21" s="84">
        <f t="shared" si="3"/>
        <v>1</v>
      </c>
      <c r="N21" s="337"/>
      <c r="O21" s="382"/>
      <c r="P21" s="84"/>
      <c r="Q21" s="337">
        <v>114</v>
      </c>
      <c r="R21" s="382">
        <v>119</v>
      </c>
      <c r="S21" s="84">
        <f t="shared" si="7"/>
        <v>0.95798319327731096</v>
      </c>
      <c r="T21" s="337">
        <f t="shared" si="5"/>
        <v>3865</v>
      </c>
      <c r="U21" s="382">
        <f t="shared" si="6"/>
        <v>3902</v>
      </c>
      <c r="V21" s="84">
        <f>IF(U21=0, "NA", T21/U21)</f>
        <v>0.9905176832393644</v>
      </c>
    </row>
    <row r="22" spans="1:25">
      <c r="A22" s="89">
        <v>2009</v>
      </c>
      <c r="B22" s="337">
        <v>1790</v>
      </c>
      <c r="C22" s="382">
        <v>1813</v>
      </c>
      <c r="D22" s="84">
        <f t="shared" si="0"/>
        <v>0.98731384445670156</v>
      </c>
      <c r="E22" s="337">
        <v>393</v>
      </c>
      <c r="F22" s="382">
        <v>396</v>
      </c>
      <c r="G22" s="84">
        <f t="shared" si="1"/>
        <v>0.99242424242424243</v>
      </c>
      <c r="H22" s="337">
        <v>129</v>
      </c>
      <c r="I22" s="382">
        <v>132</v>
      </c>
      <c r="J22" s="84">
        <f>IF(I22=0, "NA", H22/I22)</f>
        <v>0.97727272727272729</v>
      </c>
      <c r="K22" s="337">
        <v>15</v>
      </c>
      <c r="L22" s="382">
        <v>15</v>
      </c>
      <c r="M22" s="84">
        <f>IF(L22=0, "NA", K22/L22)</f>
        <v>1</v>
      </c>
      <c r="N22" s="337">
        <v>2</v>
      </c>
      <c r="O22" s="382">
        <v>2</v>
      </c>
      <c r="P22" s="84">
        <f t="shared" si="4"/>
        <v>1</v>
      </c>
      <c r="Q22" s="337">
        <v>18</v>
      </c>
      <c r="R22" s="382">
        <v>22</v>
      </c>
      <c r="S22" s="84">
        <f>IF(R22=0, "NA", Q22/R22)</f>
        <v>0.81818181818181823</v>
      </c>
      <c r="T22" s="337">
        <f t="shared" si="5"/>
        <v>2347</v>
      </c>
      <c r="U22" s="382">
        <f t="shared" si="6"/>
        <v>2380</v>
      </c>
      <c r="V22" s="84">
        <f>IF(U22=0, "NA", T22/U22)</f>
        <v>0.98613445378151265</v>
      </c>
    </row>
    <row r="23" spans="1:25">
      <c r="A23" s="89">
        <v>2010</v>
      </c>
      <c r="B23" s="337">
        <v>675</v>
      </c>
      <c r="C23" s="382">
        <v>676</v>
      </c>
      <c r="D23" s="84">
        <f t="shared" si="0"/>
        <v>0.99852071005917165</v>
      </c>
      <c r="E23" s="337">
        <v>97</v>
      </c>
      <c r="F23" s="382">
        <v>97</v>
      </c>
      <c r="G23" s="84">
        <f t="shared" si="1"/>
        <v>1</v>
      </c>
      <c r="H23" s="337">
        <v>19</v>
      </c>
      <c r="I23" s="382">
        <v>19</v>
      </c>
      <c r="J23" s="84">
        <f>IF(I23=0, "NA", H23/I23)</f>
        <v>1</v>
      </c>
      <c r="K23" s="337">
        <v>17</v>
      </c>
      <c r="L23" s="382">
        <v>17</v>
      </c>
      <c r="M23" s="84">
        <f>IF(L23=0, "NA", K23/L23)</f>
        <v>1</v>
      </c>
      <c r="N23" s="337"/>
      <c r="O23" s="382"/>
      <c r="P23" s="84"/>
      <c r="Q23" s="337">
        <v>4</v>
      </c>
      <c r="R23" s="382">
        <v>4</v>
      </c>
      <c r="S23" s="84">
        <f>IF(R23=0, "NA", Q23/R23)</f>
        <v>1</v>
      </c>
      <c r="T23" s="337">
        <f t="shared" si="5"/>
        <v>812</v>
      </c>
      <c r="U23" s="382">
        <f t="shared" si="6"/>
        <v>813</v>
      </c>
      <c r="V23" s="84">
        <f>IF(U23=0, "NA", T23/U23)</f>
        <v>0.99876998769987702</v>
      </c>
    </row>
    <row r="24" spans="1:25" ht="13.5" thickBot="1">
      <c r="A24" s="89">
        <v>2011</v>
      </c>
      <c r="B24" s="362">
        <v>26</v>
      </c>
      <c r="C24" s="384">
        <v>26</v>
      </c>
      <c r="D24" s="94">
        <f t="shared" si="0"/>
        <v>1</v>
      </c>
      <c r="E24" s="362">
        <v>3</v>
      </c>
      <c r="F24" s="384">
        <v>3</v>
      </c>
      <c r="G24" s="94">
        <f t="shared" si="1"/>
        <v>1</v>
      </c>
      <c r="H24" s="362">
        <v>3</v>
      </c>
      <c r="I24" s="384">
        <v>3</v>
      </c>
      <c r="J24" s="94">
        <f>IF(I24=0, "NA", H24/I24)</f>
        <v>1</v>
      </c>
      <c r="K24" s="362">
        <v>2</v>
      </c>
      <c r="L24" s="384">
        <v>2</v>
      </c>
      <c r="M24" s="94">
        <f>IF(L24=0, "NA", K24/L24)</f>
        <v>1</v>
      </c>
      <c r="N24" s="362"/>
      <c r="O24" s="384"/>
      <c r="P24" s="94"/>
      <c r="Q24" s="362">
        <v>1</v>
      </c>
      <c r="R24" s="384">
        <v>1</v>
      </c>
      <c r="S24" s="94">
        <f>IF(R24=0, "NA", Q24/R24)</f>
        <v>1</v>
      </c>
      <c r="T24" s="362">
        <f t="shared" ref="T24" si="8">SUM(Q24,N24,K24,H24,E24,B24)</f>
        <v>35</v>
      </c>
      <c r="U24" s="384">
        <f t="shared" ref="U24" si="9">SUM(R24,O24,L24,I24,F24,C24)</f>
        <v>35</v>
      </c>
      <c r="V24" s="94">
        <f>IF(U24=0, "NA", T24/U24)</f>
        <v>1</v>
      </c>
    </row>
    <row r="25" spans="1:25" ht="13.5" thickBot="1">
      <c r="A25" s="85" t="s">
        <v>9</v>
      </c>
      <c r="B25" s="380">
        <f>SUM(B9:B24)</f>
        <v>119569</v>
      </c>
      <c r="C25" s="381">
        <f>SUM(C9:C24)</f>
        <v>125667</v>
      </c>
      <c r="D25" s="361">
        <f>B25/C25</f>
        <v>0.95147492977472203</v>
      </c>
      <c r="E25" s="380">
        <f>SUM(E9:E24)</f>
        <v>37241</v>
      </c>
      <c r="F25" s="381">
        <f>SUM(F9:F24)</f>
        <v>39059</v>
      </c>
      <c r="G25" s="361">
        <f>E25/F25</f>
        <v>0.95345502957064954</v>
      </c>
      <c r="H25" s="380">
        <f>SUM(H9:H24)</f>
        <v>383</v>
      </c>
      <c r="I25" s="381">
        <f>SUM(I9:I24)</f>
        <v>390</v>
      </c>
      <c r="J25" s="361">
        <f>H25/I25</f>
        <v>0.982051282051282</v>
      </c>
      <c r="K25" s="380">
        <f>SUM(K9:K24)</f>
        <v>214</v>
      </c>
      <c r="L25" s="381">
        <f>SUM(L9:L24)</f>
        <v>227</v>
      </c>
      <c r="M25" s="361">
        <f>K25/L25</f>
        <v>0.94273127753303965</v>
      </c>
      <c r="N25" s="380">
        <f>SUM(N9:N24)</f>
        <v>12</v>
      </c>
      <c r="O25" s="381">
        <f>SUM(O9:O24)</f>
        <v>14</v>
      </c>
      <c r="P25" s="361">
        <f>N25/O25</f>
        <v>0.8571428571428571</v>
      </c>
      <c r="Q25" s="380">
        <f>SUM(Q9:Q24)</f>
        <v>222</v>
      </c>
      <c r="R25" s="381">
        <f>SUM(R9:R24)</f>
        <v>240</v>
      </c>
      <c r="S25" s="361">
        <f>Q25/R25</f>
        <v>0.92500000000000004</v>
      </c>
      <c r="T25" s="380">
        <f>SUM(T9:T24)</f>
        <v>157641</v>
      </c>
      <c r="U25" s="381">
        <f>SUM(U9:U24)</f>
        <v>165597</v>
      </c>
      <c r="V25" s="361">
        <f>T25/U25</f>
        <v>0.95195565137049587</v>
      </c>
    </row>
    <row r="26" spans="1:25">
      <c r="A26" s="330"/>
      <c r="B26" s="368"/>
      <c r="C26" s="368"/>
      <c r="D26" s="376"/>
      <c r="E26" s="368"/>
      <c r="F26" s="368"/>
      <c r="G26" s="376"/>
      <c r="H26" s="368"/>
      <c r="I26" s="368"/>
      <c r="J26" s="376"/>
      <c r="K26" s="368"/>
      <c r="L26" s="368"/>
      <c r="M26" s="376"/>
      <c r="N26" s="368"/>
      <c r="O26" s="368"/>
      <c r="P26" s="376"/>
      <c r="Q26" s="368"/>
      <c r="R26" s="368"/>
      <c r="S26" s="376"/>
      <c r="T26" s="368"/>
      <c r="U26" s="368"/>
      <c r="V26" s="376"/>
      <c r="W26" s="368"/>
      <c r="X26" s="368"/>
      <c r="Y26" s="376"/>
    </row>
    <row r="27" spans="1:25">
      <c r="T27" s="426"/>
      <c r="U27" s="426"/>
    </row>
    <row r="28" spans="1:25">
      <c r="A28" s="287"/>
      <c r="Q28" s="345"/>
      <c r="R28" s="345"/>
      <c r="S28" s="345"/>
      <c r="T28" s="345"/>
      <c r="U28" s="345"/>
      <c r="V28" s="345"/>
      <c r="W28" s="345"/>
      <c r="X28" s="345"/>
    </row>
    <row r="29" spans="1:25">
      <c r="Q29" s="345"/>
      <c r="R29" s="345"/>
      <c r="S29" s="345"/>
      <c r="T29" s="345"/>
      <c r="U29" s="345"/>
      <c r="V29" s="345"/>
      <c r="W29" s="345"/>
      <c r="X29" s="345"/>
    </row>
    <row r="30" spans="1:25">
      <c r="Q30" s="441"/>
      <c r="R30" s="441"/>
      <c r="S30" s="441"/>
      <c r="T30" s="442"/>
      <c r="U30" s="442"/>
      <c r="V30" s="441"/>
      <c r="W30" s="441"/>
      <c r="X30" s="345"/>
    </row>
    <row r="31" spans="1:25">
      <c r="Q31" s="443"/>
      <c r="R31" s="444"/>
      <c r="S31" s="444"/>
      <c r="T31" s="443"/>
      <c r="U31" s="443"/>
      <c r="V31" s="444"/>
      <c r="W31" s="444"/>
      <c r="X31" s="345"/>
    </row>
    <row r="32" spans="1:25">
      <c r="Q32" s="443"/>
      <c r="R32" s="443"/>
      <c r="S32" s="443"/>
      <c r="T32" s="443"/>
      <c r="U32" s="443"/>
      <c r="V32" s="444"/>
      <c r="W32" s="444"/>
      <c r="X32" s="345"/>
    </row>
    <row r="33" spans="17:25">
      <c r="Q33" s="443"/>
      <c r="R33" s="444"/>
      <c r="S33" s="443"/>
      <c r="T33" s="443"/>
      <c r="U33" s="443"/>
      <c r="V33" s="444"/>
      <c r="W33" s="444"/>
      <c r="X33" s="345"/>
    </row>
    <row r="34" spans="17:25">
      <c r="Q34" s="443"/>
      <c r="R34" s="444"/>
      <c r="S34" s="443"/>
      <c r="T34" s="443"/>
      <c r="U34" s="443"/>
      <c r="V34" s="444"/>
      <c r="W34" s="444"/>
      <c r="X34" s="345"/>
    </row>
    <row r="35" spans="17:25">
      <c r="Q35" s="443"/>
      <c r="R35" s="443"/>
      <c r="S35" s="443"/>
      <c r="T35" s="443"/>
      <c r="U35" s="443"/>
      <c r="V35" s="444"/>
      <c r="W35" s="444"/>
      <c r="X35" s="345"/>
      <c r="Y35" s="345"/>
    </row>
    <row r="36" spans="17:25">
      <c r="Q36" s="443"/>
      <c r="R36" s="441"/>
      <c r="S36" s="441"/>
      <c r="T36" s="441"/>
      <c r="U36" s="441"/>
      <c r="V36" s="441"/>
      <c r="W36" s="441"/>
      <c r="X36" s="441"/>
      <c r="Y36" s="441"/>
    </row>
    <row r="37" spans="17:25">
      <c r="Q37" s="443"/>
      <c r="R37" s="443"/>
      <c r="S37" s="444"/>
      <c r="T37" s="444"/>
      <c r="U37" s="444"/>
      <c r="V37" s="444"/>
      <c r="W37" s="444"/>
      <c r="X37" s="444"/>
      <c r="Y37" s="444"/>
    </row>
    <row r="38" spans="17:25">
      <c r="Q38" s="443"/>
      <c r="R38" s="443"/>
      <c r="S38" s="444"/>
      <c r="T38" s="444"/>
      <c r="U38" s="444"/>
      <c r="V38" s="444"/>
      <c r="W38" s="444"/>
      <c r="X38" s="443"/>
      <c r="Y38" s="443"/>
    </row>
    <row r="39" spans="17:25">
      <c r="Q39" s="443"/>
      <c r="R39" s="443"/>
      <c r="S39" s="444"/>
      <c r="T39" s="444"/>
      <c r="U39" s="443"/>
      <c r="V39" s="444"/>
      <c r="W39" s="444"/>
      <c r="X39" s="443"/>
      <c r="Y39" s="443"/>
    </row>
    <row r="40" spans="17:25">
      <c r="Q40" s="443"/>
      <c r="R40" s="443"/>
      <c r="S40" s="444"/>
      <c r="T40" s="444"/>
      <c r="U40" s="444"/>
      <c r="V40" s="444"/>
      <c r="W40" s="444"/>
      <c r="X40" s="443"/>
      <c r="Y40" s="443"/>
    </row>
    <row r="41" spans="17:25">
      <c r="Q41" s="443"/>
      <c r="R41" s="443"/>
      <c r="S41" s="444"/>
      <c r="T41" s="444"/>
      <c r="U41" s="444"/>
      <c r="V41" s="444"/>
      <c r="W41" s="444"/>
      <c r="X41" s="443"/>
      <c r="Y41" s="443"/>
    </row>
    <row r="42" spans="17:25">
      <c r="Q42" s="443"/>
      <c r="R42" s="443"/>
      <c r="S42" s="444"/>
      <c r="T42" s="444"/>
      <c r="U42" s="444"/>
      <c r="V42" s="444"/>
      <c r="W42" s="444"/>
      <c r="X42" s="443"/>
      <c r="Y42" s="443"/>
    </row>
    <row r="43" spans="17:25">
      <c r="Q43" s="443"/>
      <c r="R43" s="443"/>
      <c r="S43" s="444"/>
      <c r="T43" s="444"/>
      <c r="U43" s="444"/>
      <c r="V43" s="444"/>
      <c r="W43" s="444"/>
      <c r="X43" s="443"/>
      <c r="Y43" s="443"/>
    </row>
    <row r="44" spans="17:25">
      <c r="Q44" s="443"/>
      <c r="R44" s="443"/>
      <c r="S44" s="444"/>
      <c r="T44" s="444"/>
      <c r="U44" s="444"/>
      <c r="V44" s="444"/>
      <c r="W44" s="444"/>
      <c r="X44" s="443"/>
      <c r="Y44" s="443"/>
    </row>
    <row r="45" spans="17:25">
      <c r="Q45" s="345"/>
      <c r="R45" s="443"/>
      <c r="S45" s="444"/>
      <c r="T45" s="444"/>
      <c r="U45" s="444"/>
      <c r="V45" s="444"/>
      <c r="W45" s="444"/>
      <c r="X45" s="443"/>
      <c r="Y45" s="443"/>
    </row>
    <row r="46" spans="17:25">
      <c r="Q46" s="345"/>
      <c r="R46" s="443"/>
      <c r="S46" s="444"/>
      <c r="T46" s="444"/>
      <c r="U46" s="444"/>
      <c r="V46" s="444"/>
      <c r="W46" s="444"/>
      <c r="X46" s="443"/>
      <c r="Y46" s="443"/>
    </row>
    <row r="47" spans="17:25">
      <c r="Q47" s="345"/>
      <c r="R47" s="443"/>
      <c r="S47" s="444"/>
      <c r="T47" s="444"/>
      <c r="U47" s="444"/>
      <c r="V47" s="444"/>
      <c r="W47" s="444"/>
      <c r="X47" s="444"/>
      <c r="Y47" s="443"/>
    </row>
    <row r="48" spans="17:25">
      <c r="Q48" s="345"/>
      <c r="R48" s="443"/>
      <c r="S48" s="443"/>
      <c r="T48" s="444"/>
      <c r="U48" s="444"/>
      <c r="V48" s="444"/>
      <c r="W48" s="444"/>
      <c r="X48" s="443"/>
      <c r="Y48" s="443"/>
    </row>
    <row r="49" spans="17:25">
      <c r="Q49" s="441"/>
      <c r="R49" s="443"/>
      <c r="S49" s="443"/>
      <c r="T49" s="443"/>
      <c r="U49" s="444"/>
      <c r="V49" s="443"/>
      <c r="W49" s="443"/>
      <c r="X49" s="443"/>
      <c r="Y49" s="443"/>
    </row>
    <row r="50" spans="17:25">
      <c r="Q50" s="443"/>
      <c r="R50" s="443"/>
      <c r="S50" s="444"/>
      <c r="T50" s="444"/>
      <c r="U50" s="444"/>
      <c r="V50" s="443"/>
      <c r="W50" s="444"/>
      <c r="X50" s="444"/>
      <c r="Y50" s="443"/>
    </row>
    <row r="51" spans="17:25">
      <c r="Q51" s="443"/>
      <c r="R51" s="443"/>
      <c r="S51" s="444"/>
      <c r="T51" s="444"/>
      <c r="U51" s="444"/>
      <c r="V51" s="444"/>
      <c r="W51" s="444"/>
      <c r="X51" s="444"/>
      <c r="Y51" s="444"/>
    </row>
    <row r="52" spans="17:25">
      <c r="Q52" s="443"/>
      <c r="R52" s="345"/>
      <c r="S52" s="345"/>
      <c r="T52" s="345"/>
      <c r="U52" s="345"/>
      <c r="V52" s="345"/>
      <c r="W52" s="345"/>
      <c r="X52" s="345"/>
      <c r="Y52" s="345"/>
    </row>
    <row r="53" spans="17:25">
      <c r="Q53" s="443"/>
      <c r="R53" s="345"/>
      <c r="S53" s="345"/>
      <c r="T53" s="345"/>
      <c r="U53" s="345"/>
      <c r="V53" s="345"/>
      <c r="W53" s="345"/>
      <c r="X53" s="345"/>
      <c r="Y53" s="345"/>
    </row>
    <row r="54" spans="17:25">
      <c r="Q54" s="443"/>
      <c r="R54" s="441"/>
      <c r="S54" s="441"/>
      <c r="T54" s="441"/>
      <c r="U54" s="441"/>
      <c r="V54" s="345"/>
      <c r="W54" s="345"/>
      <c r="X54" s="441"/>
      <c r="Y54" s="441"/>
    </row>
    <row r="55" spans="17:25">
      <c r="Q55" s="443"/>
      <c r="R55" s="443"/>
      <c r="S55" s="444"/>
      <c r="T55" s="444"/>
      <c r="U55" s="444"/>
      <c r="V55" s="444"/>
      <c r="W55" s="444"/>
      <c r="X55" s="444"/>
      <c r="Y55" s="444"/>
    </row>
    <row r="56" spans="17:25">
      <c r="Q56" s="443"/>
      <c r="R56" s="443"/>
      <c r="S56" s="444"/>
      <c r="T56" s="444"/>
      <c r="U56" s="444"/>
      <c r="V56" s="444"/>
      <c r="W56" s="444"/>
      <c r="X56" s="444"/>
      <c r="Y56" s="444"/>
    </row>
    <row r="57" spans="17:25">
      <c r="Q57" s="443"/>
      <c r="R57" s="443"/>
      <c r="S57" s="444"/>
      <c r="T57" s="444"/>
      <c r="U57" s="443"/>
      <c r="V57" s="444"/>
      <c r="W57" s="444"/>
      <c r="X57" s="443"/>
      <c r="Y57" s="444"/>
    </row>
    <row r="58" spans="17:25">
      <c r="Q58" s="443"/>
      <c r="R58" s="443"/>
      <c r="S58" s="444"/>
      <c r="T58" s="444"/>
      <c r="U58" s="444"/>
      <c r="V58" s="444"/>
      <c r="W58" s="444"/>
      <c r="X58" s="444"/>
      <c r="Y58" s="444"/>
    </row>
    <row r="59" spans="17:25">
      <c r="Q59" s="443"/>
      <c r="R59" s="443"/>
      <c r="S59" s="444"/>
      <c r="T59" s="444"/>
      <c r="U59" s="444"/>
      <c r="V59" s="444"/>
      <c r="W59" s="444"/>
      <c r="X59" s="444"/>
      <c r="Y59" s="444"/>
    </row>
    <row r="60" spans="17:25">
      <c r="Q60" s="443"/>
      <c r="R60" s="443"/>
      <c r="S60" s="444"/>
      <c r="T60" s="444"/>
      <c r="U60" s="444"/>
      <c r="V60" s="444"/>
      <c r="W60" s="444"/>
      <c r="X60" s="444"/>
      <c r="Y60" s="444"/>
    </row>
    <row r="61" spans="17:25">
      <c r="Q61" s="443"/>
      <c r="R61" s="443"/>
      <c r="S61" s="444"/>
      <c r="T61" s="444"/>
      <c r="U61" s="444"/>
      <c r="V61" s="444"/>
      <c r="W61" s="444"/>
      <c r="X61" s="444"/>
      <c r="Y61" s="444"/>
    </row>
    <row r="62" spans="17:25">
      <c r="Q62" s="443"/>
      <c r="R62" s="443"/>
      <c r="S62" s="444"/>
      <c r="T62" s="444"/>
      <c r="U62" s="444"/>
      <c r="V62" s="444"/>
      <c r="W62" s="443"/>
      <c r="X62" s="444"/>
      <c r="Y62" s="444"/>
    </row>
    <row r="63" spans="17:25">
      <c r="Q63" s="443"/>
      <c r="R63" s="443"/>
      <c r="S63" s="444"/>
      <c r="T63" s="444"/>
      <c r="U63" s="444"/>
      <c r="V63" s="444"/>
      <c r="W63" s="443"/>
      <c r="X63" s="444"/>
      <c r="Y63" s="444"/>
    </row>
    <row r="64" spans="17:25">
      <c r="Q64" s="345"/>
      <c r="R64" s="443"/>
      <c r="S64" s="444"/>
      <c r="T64" s="444"/>
      <c r="U64" s="444"/>
      <c r="V64" s="444"/>
      <c r="W64" s="345"/>
      <c r="X64" s="444"/>
      <c r="Y64" s="444"/>
    </row>
    <row r="65" spans="17:25">
      <c r="Q65" s="345"/>
      <c r="R65" s="443"/>
      <c r="S65" s="444"/>
      <c r="T65" s="444"/>
      <c r="U65" s="444"/>
      <c r="V65" s="444"/>
      <c r="W65" s="345"/>
      <c r="X65" s="444"/>
      <c r="Y65" s="444"/>
    </row>
    <row r="66" spans="17:25">
      <c r="Q66" s="345"/>
      <c r="R66" s="443"/>
      <c r="S66" s="443"/>
      <c r="T66" s="444"/>
      <c r="U66" s="444"/>
      <c r="V66" s="444"/>
      <c r="W66" s="345"/>
      <c r="X66" s="444"/>
      <c r="Y66" s="444"/>
    </row>
    <row r="67" spans="17:25">
      <c r="Q67" s="345"/>
      <c r="R67" s="443"/>
      <c r="S67" s="443"/>
      <c r="T67" s="443"/>
      <c r="U67" s="444"/>
      <c r="V67" s="444"/>
      <c r="W67" s="345"/>
      <c r="X67" s="444"/>
      <c r="Y67" s="443"/>
    </row>
    <row r="68" spans="17:25">
      <c r="Q68" s="345"/>
      <c r="R68" s="443"/>
      <c r="S68" s="444"/>
      <c r="T68" s="444"/>
      <c r="U68" s="444"/>
      <c r="V68" s="444"/>
      <c r="W68" s="345"/>
      <c r="X68" s="444"/>
      <c r="Y68" s="443"/>
    </row>
    <row r="69" spans="17:25">
      <c r="Q69" s="345"/>
      <c r="R69" s="443"/>
      <c r="S69" s="444"/>
      <c r="T69" s="444"/>
      <c r="U69" s="444"/>
      <c r="V69" s="444"/>
      <c r="W69" s="345"/>
      <c r="X69" s="444"/>
      <c r="Y69" s="444"/>
    </row>
    <row r="70" spans="17:25">
      <c r="Q70" s="345"/>
      <c r="R70" s="345"/>
      <c r="S70" s="345"/>
      <c r="T70" s="345"/>
      <c r="U70" s="345"/>
      <c r="V70" s="345"/>
      <c r="W70" s="345"/>
      <c r="X70" s="345"/>
      <c r="Y70" s="345"/>
    </row>
    <row r="71" spans="17:25">
      <c r="Q71" s="345"/>
      <c r="R71" s="345"/>
      <c r="S71" s="345"/>
      <c r="T71" s="345"/>
      <c r="U71" s="345"/>
      <c r="V71" s="345"/>
      <c r="W71" s="345"/>
      <c r="X71" s="345"/>
      <c r="Y71" s="345"/>
    </row>
    <row r="72" spans="17:25">
      <c r="Q72" s="345"/>
      <c r="R72" s="345"/>
      <c r="S72" s="345"/>
      <c r="T72" s="345"/>
      <c r="U72" s="345"/>
      <c r="V72" s="345"/>
      <c r="W72" s="345"/>
      <c r="X72" s="345"/>
      <c r="Y72" s="345"/>
    </row>
    <row r="73" spans="17:25">
      <c r="R73" s="345"/>
      <c r="S73" s="345"/>
      <c r="T73" s="345"/>
      <c r="U73" s="345"/>
      <c r="V73" s="345"/>
      <c r="W73" s="345"/>
      <c r="X73" s="345"/>
      <c r="Y73" s="345"/>
    </row>
    <row r="74" spans="17:25">
      <c r="R74" s="345"/>
      <c r="S74" s="345"/>
      <c r="T74" s="345"/>
      <c r="U74" s="345"/>
      <c r="V74" s="345"/>
      <c r="W74" s="345"/>
      <c r="X74" s="345"/>
      <c r="Y74" s="345"/>
    </row>
    <row r="75" spans="17:25">
      <c r="R75" s="441"/>
      <c r="S75" s="441"/>
      <c r="T75" s="441"/>
      <c r="U75" s="441"/>
      <c r="V75" s="441"/>
      <c r="W75" s="441"/>
      <c r="X75" s="441"/>
      <c r="Y75" s="441"/>
    </row>
    <row r="76" spans="17:25">
      <c r="R76" s="443"/>
      <c r="S76" s="444"/>
      <c r="T76" s="444"/>
      <c r="U76" s="444"/>
      <c r="V76" s="444"/>
      <c r="W76" s="444"/>
      <c r="X76" s="444"/>
      <c r="Y76" s="444"/>
    </row>
    <row r="77" spans="17:25">
      <c r="R77" s="443"/>
      <c r="S77" s="444"/>
      <c r="T77" s="444"/>
      <c r="U77" s="444"/>
      <c r="V77" s="444"/>
      <c r="W77" s="444"/>
      <c r="X77" s="444"/>
      <c r="Y77" s="443"/>
    </row>
    <row r="78" spans="17:25">
      <c r="R78" s="443"/>
      <c r="S78" s="444"/>
      <c r="T78" s="444"/>
      <c r="U78" s="443"/>
      <c r="V78" s="444"/>
      <c r="W78" s="444"/>
      <c r="X78" s="444"/>
      <c r="Y78" s="443"/>
    </row>
    <row r="79" spans="17:25">
      <c r="R79" s="443"/>
      <c r="S79" s="444"/>
      <c r="T79" s="444"/>
      <c r="U79" s="444"/>
      <c r="V79" s="444"/>
      <c r="W79" s="444"/>
      <c r="X79" s="443"/>
      <c r="Y79" s="443"/>
    </row>
    <row r="80" spans="17:25">
      <c r="R80" s="443"/>
      <c r="S80" s="444"/>
      <c r="T80" s="444"/>
      <c r="U80" s="444"/>
      <c r="V80" s="444"/>
      <c r="W80" s="444"/>
      <c r="X80" s="444"/>
      <c r="Y80" s="443"/>
    </row>
    <row r="81" spans="18:25">
      <c r="R81" s="443"/>
      <c r="S81" s="444"/>
      <c r="T81" s="444"/>
      <c r="U81" s="444"/>
      <c r="V81" s="444"/>
      <c r="W81" s="444"/>
      <c r="X81" s="444"/>
      <c r="Y81" s="443"/>
    </row>
    <row r="82" spans="18:25">
      <c r="R82" s="443"/>
      <c r="S82" s="444"/>
      <c r="T82" s="444"/>
      <c r="U82" s="444"/>
      <c r="V82" s="444"/>
      <c r="W82" s="444"/>
      <c r="X82" s="443"/>
      <c r="Y82" s="443"/>
    </row>
    <row r="83" spans="18:25">
      <c r="R83" s="443"/>
      <c r="S83" s="444"/>
      <c r="T83" s="444"/>
      <c r="U83" s="444"/>
      <c r="V83" s="444"/>
      <c r="W83" s="444"/>
      <c r="X83" s="444"/>
      <c r="Y83" s="443"/>
    </row>
    <row r="84" spans="18:25">
      <c r="R84" s="443"/>
      <c r="S84" s="444"/>
      <c r="T84" s="444"/>
      <c r="U84" s="444"/>
      <c r="V84" s="444"/>
      <c r="W84" s="444"/>
      <c r="X84" s="443"/>
      <c r="Y84" s="443"/>
    </row>
    <row r="85" spans="18:25">
      <c r="R85" s="443"/>
      <c r="S85" s="444"/>
      <c r="T85" s="444"/>
      <c r="U85" s="444"/>
      <c r="V85" s="444"/>
      <c r="W85" s="444"/>
      <c r="X85" s="443"/>
      <c r="Y85" s="443"/>
    </row>
    <row r="86" spans="18:25">
      <c r="R86" s="443"/>
      <c r="S86" s="444"/>
      <c r="T86" s="444"/>
      <c r="U86" s="444"/>
      <c r="V86" s="444"/>
      <c r="W86" s="444"/>
      <c r="X86" s="444"/>
      <c r="Y86" s="443"/>
    </row>
    <row r="87" spans="18:25">
      <c r="R87" s="443"/>
      <c r="S87" s="443"/>
      <c r="T87" s="444"/>
      <c r="U87" s="444"/>
      <c r="V87" s="444"/>
      <c r="W87" s="444"/>
      <c r="X87" s="443"/>
      <c r="Y87" s="443"/>
    </row>
    <row r="88" spans="18:25">
      <c r="R88" s="443"/>
      <c r="S88" s="443"/>
      <c r="T88" s="443"/>
      <c r="U88" s="444"/>
      <c r="V88" s="443"/>
      <c r="W88" s="443"/>
      <c r="X88" s="443"/>
      <c r="Y88" s="443"/>
    </row>
    <row r="89" spans="18:25">
      <c r="R89" s="443"/>
      <c r="S89" s="444"/>
      <c r="T89" s="444"/>
      <c r="U89" s="444"/>
      <c r="V89" s="443"/>
      <c r="W89" s="444"/>
      <c r="X89" s="444"/>
      <c r="Y89" s="443"/>
    </row>
    <row r="90" spans="18:25">
      <c r="R90" s="443"/>
      <c r="S90" s="444"/>
      <c r="T90" s="444"/>
      <c r="U90" s="444"/>
      <c r="V90" s="444"/>
      <c r="W90" s="444"/>
      <c r="X90" s="444"/>
      <c r="Y90" s="444"/>
    </row>
    <row r="91" spans="18:25">
      <c r="R91" s="345"/>
      <c r="S91" s="345"/>
      <c r="T91" s="345"/>
      <c r="U91" s="345"/>
      <c r="V91" s="345"/>
      <c r="W91" s="345"/>
      <c r="X91" s="345"/>
      <c r="Y91" s="345"/>
    </row>
    <row r="92" spans="18:25">
      <c r="R92" s="345"/>
      <c r="S92" s="345"/>
      <c r="T92" s="345"/>
      <c r="U92" s="345"/>
      <c r="V92" s="345"/>
      <c r="W92" s="345"/>
      <c r="X92" s="345"/>
      <c r="Y92" s="345"/>
    </row>
    <row r="93" spans="18:25">
      <c r="R93" s="441"/>
      <c r="S93" s="441"/>
      <c r="T93" s="441"/>
      <c r="U93" s="345"/>
      <c r="V93" s="345"/>
      <c r="W93" s="441"/>
      <c r="X93" s="441"/>
      <c r="Y93" s="441"/>
    </row>
    <row r="94" spans="18:25">
      <c r="R94" s="443"/>
      <c r="S94" s="444"/>
      <c r="T94" s="444"/>
      <c r="U94" s="345"/>
      <c r="V94" s="345"/>
      <c r="W94" s="444"/>
      <c r="X94" s="444"/>
      <c r="Y94" s="444"/>
    </row>
    <row r="95" spans="18:25">
      <c r="R95" s="443"/>
      <c r="S95" s="444"/>
      <c r="T95" s="444"/>
      <c r="U95" s="345"/>
      <c r="V95" s="345"/>
      <c r="W95" s="444"/>
      <c r="X95" s="444"/>
      <c r="Y95" s="444"/>
    </row>
    <row r="96" spans="18:25">
      <c r="R96" s="443"/>
      <c r="S96" s="444"/>
      <c r="T96" s="444"/>
      <c r="U96" s="345"/>
      <c r="V96" s="345"/>
      <c r="W96" s="443"/>
      <c r="X96" s="444"/>
      <c r="Y96" s="444"/>
    </row>
    <row r="97" spans="18:25">
      <c r="R97" s="443"/>
      <c r="S97" s="444"/>
      <c r="T97" s="444"/>
      <c r="U97" s="345"/>
      <c r="V97" s="345"/>
      <c r="W97" s="444"/>
      <c r="X97" s="444"/>
      <c r="Y97" s="444"/>
    </row>
    <row r="98" spans="18:25">
      <c r="R98" s="443"/>
      <c r="S98" s="444"/>
      <c r="T98" s="444"/>
      <c r="U98" s="345"/>
      <c r="V98" s="345"/>
      <c r="W98" s="444"/>
      <c r="X98" s="444"/>
      <c r="Y98" s="444"/>
    </row>
    <row r="99" spans="18:25">
      <c r="R99" s="443"/>
      <c r="S99" s="444"/>
      <c r="T99" s="444"/>
      <c r="U99" s="345"/>
      <c r="V99" s="345"/>
      <c r="W99" s="444"/>
      <c r="X99" s="444"/>
      <c r="Y99" s="444"/>
    </row>
    <row r="100" spans="18:25">
      <c r="R100" s="443"/>
      <c r="S100" s="444"/>
      <c r="T100" s="444"/>
      <c r="U100" s="345"/>
      <c r="V100" s="345"/>
      <c r="W100" s="444"/>
      <c r="X100" s="444"/>
      <c r="Y100" s="444"/>
    </row>
    <row r="101" spans="18:25">
      <c r="R101" s="443"/>
      <c r="S101" s="444"/>
      <c r="T101" s="444"/>
      <c r="U101" s="345"/>
      <c r="V101" s="345"/>
      <c r="W101" s="444"/>
      <c r="X101" s="444"/>
      <c r="Y101" s="444"/>
    </row>
    <row r="102" spans="18:25">
      <c r="R102" s="443"/>
      <c r="S102" s="444"/>
      <c r="T102" s="444"/>
      <c r="U102" s="345"/>
      <c r="V102" s="345"/>
      <c r="W102" s="444"/>
      <c r="X102" s="444"/>
      <c r="Y102" s="444"/>
    </row>
    <row r="103" spans="18:25">
      <c r="R103" s="443"/>
      <c r="S103" s="444"/>
      <c r="T103" s="444"/>
      <c r="U103" s="345"/>
      <c r="V103" s="345"/>
      <c r="W103" s="444"/>
      <c r="X103" s="444"/>
      <c r="Y103" s="444"/>
    </row>
    <row r="104" spans="18:25">
      <c r="R104" s="443"/>
      <c r="S104" s="444"/>
      <c r="T104" s="444"/>
      <c r="U104" s="345"/>
      <c r="V104" s="345"/>
      <c r="W104" s="444"/>
      <c r="X104" s="444"/>
      <c r="Y104" s="444"/>
    </row>
    <row r="105" spans="18:25">
      <c r="R105" s="443"/>
      <c r="S105" s="443"/>
      <c r="T105" s="444"/>
      <c r="U105" s="345"/>
      <c r="V105" s="345"/>
      <c r="W105" s="444"/>
      <c r="X105" s="444"/>
      <c r="Y105" s="444"/>
    </row>
    <row r="106" spans="18:25">
      <c r="R106" s="443"/>
      <c r="S106" s="443"/>
      <c r="T106" s="443"/>
      <c r="U106" s="345"/>
      <c r="V106" s="345"/>
      <c r="W106" s="444"/>
      <c r="X106" s="443"/>
      <c r="Y106" s="443"/>
    </row>
    <row r="107" spans="18:25">
      <c r="R107" s="443"/>
      <c r="S107" s="444"/>
      <c r="T107" s="444"/>
      <c r="U107" s="345"/>
      <c r="V107" s="345"/>
      <c r="W107" s="444"/>
      <c r="X107" s="443"/>
      <c r="Y107" s="444"/>
    </row>
    <row r="108" spans="18:25">
      <c r="R108" s="443"/>
      <c r="S108" s="444"/>
      <c r="T108" s="444"/>
      <c r="U108" s="345"/>
      <c r="V108" s="345"/>
      <c r="W108" s="444"/>
      <c r="X108" s="444"/>
      <c r="Y108" s="444"/>
    </row>
    <row r="109" spans="18:25">
      <c r="R109" s="345"/>
      <c r="S109" s="345"/>
      <c r="T109" s="345"/>
      <c r="U109" s="345"/>
      <c r="V109" s="345"/>
      <c r="W109" s="345"/>
      <c r="X109" s="345"/>
      <c r="Y109" s="345"/>
    </row>
    <row r="110" spans="18:25">
      <c r="R110" s="441"/>
      <c r="S110" s="441"/>
      <c r="T110" s="441"/>
      <c r="U110" s="441"/>
      <c r="V110" s="345"/>
      <c r="W110" s="345"/>
      <c r="X110" s="345"/>
      <c r="Y110" s="345"/>
    </row>
    <row r="111" spans="18:25">
      <c r="R111" s="443"/>
      <c r="S111" s="443"/>
      <c r="T111" s="444"/>
      <c r="U111" s="443"/>
      <c r="V111" s="345"/>
      <c r="W111" s="345"/>
      <c r="X111" s="345"/>
      <c r="Y111" s="345"/>
    </row>
    <row r="112" spans="18:25">
      <c r="R112" s="443"/>
      <c r="S112" s="443"/>
      <c r="T112" s="444"/>
      <c r="U112" s="443"/>
      <c r="V112" s="345"/>
      <c r="W112" s="345"/>
      <c r="X112" s="345"/>
      <c r="Y112" s="345"/>
    </row>
    <row r="113" spans="18:25">
      <c r="R113" s="443"/>
      <c r="S113" s="443"/>
      <c r="T113" s="444"/>
      <c r="U113" s="443"/>
      <c r="V113" s="345"/>
      <c r="W113" s="345"/>
      <c r="X113" s="345"/>
      <c r="Y113" s="345"/>
    </row>
    <row r="114" spans="18:25">
      <c r="R114" s="443"/>
      <c r="S114" s="443"/>
      <c r="T114" s="444"/>
      <c r="U114" s="443"/>
      <c r="V114" s="345"/>
      <c r="W114" s="345"/>
      <c r="X114" s="345"/>
      <c r="Y114" s="345"/>
    </row>
    <row r="115" spans="18:25">
      <c r="R115" s="443"/>
      <c r="S115" s="443"/>
      <c r="T115" s="444"/>
      <c r="U115" s="443"/>
      <c r="V115" s="345"/>
      <c r="W115" s="345"/>
      <c r="X115" s="345"/>
      <c r="Y115" s="345"/>
    </row>
    <row r="116" spans="18:25">
      <c r="R116" s="443"/>
      <c r="S116" s="443"/>
      <c r="T116" s="443"/>
      <c r="U116" s="443"/>
      <c r="V116" s="345"/>
      <c r="W116" s="345"/>
      <c r="X116" s="345"/>
      <c r="Y116" s="345"/>
    </row>
    <row r="117" spans="18:25">
      <c r="R117" s="443"/>
      <c r="S117" s="443"/>
      <c r="T117" s="444"/>
      <c r="U117" s="443"/>
      <c r="V117" s="345"/>
      <c r="W117" s="345"/>
      <c r="X117" s="345"/>
      <c r="Y117" s="345"/>
    </row>
    <row r="118" spans="18:25">
      <c r="R118" s="443"/>
      <c r="S118" s="443"/>
      <c r="T118" s="444"/>
      <c r="U118" s="443"/>
      <c r="V118" s="345"/>
      <c r="W118" s="345"/>
      <c r="X118" s="345"/>
      <c r="Y118" s="345"/>
    </row>
    <row r="119" spans="18:25">
      <c r="R119" s="443"/>
      <c r="S119" s="443"/>
      <c r="T119" s="443"/>
      <c r="U119" s="443"/>
      <c r="V119" s="345"/>
      <c r="W119" s="345"/>
      <c r="X119" s="345"/>
      <c r="Y119" s="345"/>
    </row>
    <row r="120" spans="18:25">
      <c r="R120" s="443"/>
      <c r="S120" s="443"/>
      <c r="T120" s="444"/>
      <c r="U120" s="443"/>
      <c r="V120" s="345"/>
      <c r="W120" s="345"/>
      <c r="X120" s="345"/>
      <c r="Y120" s="345"/>
    </row>
    <row r="121" spans="18:25" ht="12.75" customHeight="1">
      <c r="R121" s="443"/>
      <c r="S121" s="443"/>
      <c r="T121" s="444"/>
      <c r="U121" s="443"/>
      <c r="V121" s="345"/>
      <c r="W121" s="345"/>
      <c r="X121" s="345"/>
      <c r="Y121" s="345"/>
    </row>
    <row r="122" spans="18:25" ht="12.75" customHeight="1">
      <c r="R122" s="443"/>
      <c r="S122" s="443"/>
      <c r="T122" s="444"/>
      <c r="U122" s="443"/>
      <c r="V122" s="345"/>
      <c r="W122" s="345"/>
      <c r="X122" s="345"/>
      <c r="Y122" s="345"/>
    </row>
    <row r="123" spans="18:25" ht="12.75" customHeight="1">
      <c r="R123" s="443"/>
      <c r="S123" s="443"/>
      <c r="T123" s="444"/>
      <c r="U123" s="443"/>
      <c r="V123" s="345"/>
      <c r="W123" s="345"/>
      <c r="X123" s="345"/>
      <c r="Y123" s="345"/>
    </row>
    <row r="124" spans="18:25" ht="12.75" customHeight="1">
      <c r="R124" s="443"/>
      <c r="S124" s="443"/>
      <c r="T124" s="444"/>
      <c r="U124" s="443"/>
      <c r="V124" s="345"/>
      <c r="W124" s="345"/>
      <c r="X124" s="345"/>
      <c r="Y124" s="345"/>
    </row>
    <row r="125" spans="18:25">
      <c r="R125" s="443"/>
      <c r="S125" s="443"/>
      <c r="T125" s="444"/>
      <c r="U125" s="444"/>
      <c r="V125" s="345"/>
      <c r="W125" s="345"/>
      <c r="X125" s="345"/>
      <c r="Y125" s="345"/>
    </row>
    <row r="126" spans="18:25">
      <c r="R126" s="345"/>
      <c r="S126" s="345"/>
      <c r="T126" s="345"/>
      <c r="U126" s="345"/>
      <c r="V126" s="345"/>
      <c r="W126" s="345"/>
      <c r="X126" s="345"/>
      <c r="Y126" s="345"/>
    </row>
    <row r="127" spans="18:25">
      <c r="R127" s="345"/>
      <c r="S127" s="345"/>
      <c r="T127" s="345"/>
      <c r="U127" s="345"/>
      <c r="V127" s="345"/>
      <c r="W127" s="345"/>
      <c r="X127" s="345"/>
      <c r="Y127" s="345"/>
    </row>
    <row r="128" spans="18:25">
      <c r="R128" s="345"/>
      <c r="S128" s="345"/>
      <c r="T128" s="345"/>
      <c r="U128" s="345"/>
      <c r="V128" s="345"/>
      <c r="W128" s="345"/>
      <c r="X128" s="345"/>
      <c r="Y128" s="345"/>
    </row>
    <row r="129" spans="18:25">
      <c r="R129" s="345"/>
      <c r="S129" s="345"/>
      <c r="T129" s="345"/>
      <c r="U129" s="345"/>
      <c r="V129" s="345"/>
      <c r="W129" s="345"/>
      <c r="X129" s="345"/>
      <c r="Y129" s="345"/>
    </row>
    <row r="130" spans="18:25">
      <c r="R130" s="345"/>
      <c r="S130" s="345"/>
      <c r="T130" s="345"/>
      <c r="U130" s="345"/>
      <c r="V130" s="345"/>
      <c r="W130" s="345"/>
      <c r="X130" s="345"/>
      <c r="Y130" s="345"/>
    </row>
  </sheetData>
  <mergeCells count="9">
    <mergeCell ref="A4:R5"/>
    <mergeCell ref="E7:G7"/>
    <mergeCell ref="H7:J7"/>
    <mergeCell ref="T7:V7"/>
    <mergeCell ref="N7:P7"/>
    <mergeCell ref="Q7:S7"/>
    <mergeCell ref="K7:M7"/>
    <mergeCell ref="A7:A8"/>
    <mergeCell ref="B7:D7"/>
  </mergeCells>
  <phoneticPr fontId="0" type="noConversion"/>
  <pageMargins left="0.75" right="0.75" top="1" bottom="1" header="0.5" footer="0.5"/>
  <pageSetup scale="50" orientation="portrait" r:id="rId1"/>
  <headerFooter alignWithMargins="0">
    <oddFooter>&amp;C&amp;14B-&amp;P-4</oddFooter>
  </headerFooter>
  <drawing r:id="rId2"/>
</worksheet>
</file>

<file path=xl/worksheets/sheet12.xml><?xml version="1.0" encoding="utf-8"?>
<worksheet xmlns="http://schemas.openxmlformats.org/spreadsheetml/2006/main" xmlns:r="http://schemas.openxmlformats.org/officeDocument/2006/relationships">
  <sheetPr codeName="Sheet19">
    <pageSetUpPr fitToPage="1"/>
  </sheetPr>
  <dimension ref="A1:W126"/>
  <sheetViews>
    <sheetView zoomScale="75" zoomScaleNormal="75" workbookViewId="0">
      <selection activeCell="W34" sqref="W34"/>
    </sheetView>
  </sheetViews>
  <sheetFormatPr defaultRowHeight="12.75"/>
  <cols>
    <col min="1" max="1" width="9.85546875" style="88" customWidth="1"/>
    <col min="2" max="2" width="9.42578125" style="88" customWidth="1"/>
    <col min="3" max="3" width="8.7109375" style="88" bestFit="1" customWidth="1"/>
    <col min="4" max="4" width="8.42578125" style="88" customWidth="1"/>
    <col min="5" max="5" width="9.42578125" style="88" bestFit="1" customWidth="1"/>
    <col min="6" max="6" width="8.7109375" style="88" bestFit="1" customWidth="1"/>
    <col min="7" max="7" width="8.140625" style="88" customWidth="1"/>
    <col min="8" max="8" width="9.42578125" style="88" bestFit="1" customWidth="1"/>
    <col min="9" max="9" width="8.7109375" style="88" bestFit="1" customWidth="1"/>
    <col min="10" max="10" width="8.5703125" style="88" customWidth="1"/>
    <col min="11" max="11" width="9.42578125" style="88" bestFit="1" customWidth="1"/>
    <col min="12" max="12" width="8.7109375" style="88" bestFit="1" customWidth="1"/>
    <col min="13" max="13" width="8.28515625" style="88" customWidth="1"/>
    <col min="14" max="14" width="8.85546875" style="88" bestFit="1" customWidth="1"/>
    <col min="15" max="15" width="8.28515625" style="88" bestFit="1" customWidth="1"/>
    <col min="16" max="16" width="7.7109375" style="88" customWidth="1"/>
    <col min="17" max="18" width="9" style="88" customWidth="1"/>
    <col min="19" max="19" width="7.7109375" style="88" customWidth="1"/>
    <col min="20" max="21" width="9.140625" style="88"/>
    <col min="22" max="22" width="9.42578125" style="88" customWidth="1"/>
    <col min="23" max="16384" width="9.140625" style="88"/>
  </cols>
  <sheetData>
    <row r="1" spans="1:22" ht="26.25">
      <c r="A1" s="335" t="s">
        <v>218</v>
      </c>
    </row>
    <row r="2" spans="1:22" ht="18">
      <c r="A2" s="82" t="s">
        <v>84</v>
      </c>
      <c r="B2" s="83"/>
      <c r="C2" s="83"/>
      <c r="D2" s="83"/>
      <c r="E2" s="83"/>
      <c r="F2" s="83"/>
      <c r="G2" s="83"/>
      <c r="H2" s="83"/>
      <c r="I2" s="83"/>
      <c r="J2" s="83"/>
      <c r="K2" s="83"/>
      <c r="L2" s="83"/>
      <c r="M2" s="83"/>
      <c r="N2" s="83"/>
      <c r="O2" s="83"/>
      <c r="P2" s="83"/>
    </row>
    <row r="3" spans="1:22" ht="14.25">
      <c r="A3" s="90"/>
      <c r="B3" s="83"/>
      <c r="C3" s="83"/>
      <c r="D3" s="83"/>
      <c r="E3" s="83"/>
      <c r="F3" s="83"/>
      <c r="G3" s="83"/>
      <c r="H3" s="83"/>
      <c r="I3" s="83"/>
      <c r="J3" s="83"/>
      <c r="K3" s="83"/>
      <c r="L3" s="83"/>
      <c r="M3" s="83"/>
      <c r="N3" s="83"/>
      <c r="O3" s="83"/>
      <c r="P3" s="83"/>
    </row>
    <row r="4" spans="1:22" ht="15" customHeight="1">
      <c r="A4" s="562" t="s">
        <v>220</v>
      </c>
      <c r="B4" s="562"/>
      <c r="C4" s="562"/>
      <c r="D4" s="562"/>
      <c r="E4" s="562"/>
      <c r="F4" s="562"/>
      <c r="G4" s="562"/>
      <c r="H4" s="562"/>
      <c r="I4" s="562"/>
      <c r="J4" s="562"/>
      <c r="K4" s="562"/>
      <c r="L4" s="562"/>
      <c r="M4" s="562"/>
      <c r="N4" s="562"/>
      <c r="O4" s="562"/>
      <c r="P4" s="562"/>
      <c r="Q4" s="562"/>
      <c r="R4" s="562"/>
      <c r="S4" s="562"/>
      <c r="T4" s="562"/>
      <c r="U4" s="562"/>
      <c r="V4" s="562"/>
    </row>
    <row r="5" spans="1:22" ht="15" customHeight="1">
      <c r="A5" s="562"/>
      <c r="B5" s="562"/>
      <c r="C5" s="562"/>
      <c r="D5" s="562"/>
      <c r="E5" s="562"/>
      <c r="F5" s="562"/>
      <c r="G5" s="562"/>
      <c r="H5" s="562"/>
      <c r="I5" s="562"/>
      <c r="J5" s="562"/>
      <c r="K5" s="562"/>
      <c r="L5" s="562"/>
      <c r="M5" s="562"/>
      <c r="N5" s="562"/>
      <c r="O5" s="562"/>
      <c r="P5" s="562"/>
      <c r="Q5" s="562"/>
      <c r="R5" s="562"/>
      <c r="S5" s="562"/>
      <c r="T5" s="562"/>
      <c r="U5" s="562"/>
      <c r="V5" s="562"/>
    </row>
    <row r="6" spans="1:22" ht="15" thickBot="1">
      <c r="A6" s="83"/>
      <c r="B6" s="83"/>
      <c r="C6" s="83"/>
      <c r="D6" s="83"/>
      <c r="E6" s="83"/>
      <c r="F6" s="83"/>
      <c r="G6" s="83"/>
      <c r="H6" s="83"/>
      <c r="I6" s="83"/>
      <c r="J6" s="83"/>
      <c r="K6" s="83"/>
      <c r="L6" s="83"/>
      <c r="M6" s="83"/>
      <c r="N6" s="83"/>
      <c r="O6" s="83"/>
      <c r="P6" s="83"/>
    </row>
    <row r="7" spans="1:22" ht="12.75" customHeight="1">
      <c r="A7" s="553" t="s">
        <v>10</v>
      </c>
      <c r="B7" s="558" t="s">
        <v>15</v>
      </c>
      <c r="C7" s="556"/>
      <c r="D7" s="559"/>
      <c r="E7" s="555" t="s">
        <v>126</v>
      </c>
      <c r="F7" s="556"/>
      <c r="G7" s="559"/>
      <c r="H7" s="555" t="s">
        <v>128</v>
      </c>
      <c r="I7" s="556"/>
      <c r="J7" s="559"/>
      <c r="K7" s="555" t="s">
        <v>125</v>
      </c>
      <c r="L7" s="556"/>
      <c r="M7" s="559"/>
      <c r="N7" s="555" t="s">
        <v>127</v>
      </c>
      <c r="O7" s="556"/>
      <c r="P7" s="559"/>
      <c r="Q7" s="555" t="s">
        <v>129</v>
      </c>
      <c r="R7" s="556"/>
      <c r="S7" s="559"/>
      <c r="T7" s="555" t="s">
        <v>9</v>
      </c>
      <c r="U7" s="556"/>
      <c r="V7" s="559"/>
    </row>
    <row r="8" spans="1:22" s="288" customFormat="1" ht="26.25" customHeight="1" thickBot="1">
      <c r="A8" s="554"/>
      <c r="B8" s="341" t="s">
        <v>18</v>
      </c>
      <c r="C8" s="342" t="s">
        <v>12</v>
      </c>
      <c r="D8" s="343" t="s">
        <v>19</v>
      </c>
      <c r="E8" s="283" t="s">
        <v>18</v>
      </c>
      <c r="F8" s="159" t="s">
        <v>12</v>
      </c>
      <c r="G8" s="160" t="s">
        <v>19</v>
      </c>
      <c r="H8" s="283" t="s">
        <v>18</v>
      </c>
      <c r="I8" s="159" t="s">
        <v>12</v>
      </c>
      <c r="J8" s="160" t="s">
        <v>19</v>
      </c>
      <c r="K8" s="283" t="s">
        <v>18</v>
      </c>
      <c r="L8" s="159" t="s">
        <v>12</v>
      </c>
      <c r="M8" s="160" t="s">
        <v>19</v>
      </c>
      <c r="N8" s="283" t="s">
        <v>18</v>
      </c>
      <c r="O8" s="159" t="s">
        <v>12</v>
      </c>
      <c r="P8" s="160" t="s">
        <v>19</v>
      </c>
      <c r="Q8" s="283" t="s">
        <v>18</v>
      </c>
      <c r="R8" s="159" t="s">
        <v>12</v>
      </c>
      <c r="S8" s="160" t="s">
        <v>19</v>
      </c>
      <c r="T8" s="283" t="s">
        <v>18</v>
      </c>
      <c r="U8" s="159" t="s">
        <v>12</v>
      </c>
      <c r="V8" s="160" t="s">
        <v>19</v>
      </c>
    </row>
    <row r="9" spans="1:22">
      <c r="A9" s="91">
        <v>1996</v>
      </c>
      <c r="B9" s="336">
        <v>1165</v>
      </c>
      <c r="C9" s="383">
        <v>1343</v>
      </c>
      <c r="D9" s="92">
        <f t="shared" ref="D9:D24" si="0">IF(C9=0, "NA", B9/C9)</f>
        <v>0.86746090841399848</v>
      </c>
      <c r="E9" s="336">
        <v>264</v>
      </c>
      <c r="F9" s="383">
        <v>320</v>
      </c>
      <c r="G9" s="92">
        <f t="shared" ref="G9:G23" si="1">IF(F9=0, "NA", E9/F9)</f>
        <v>0.82499999999999996</v>
      </c>
      <c r="H9" s="336"/>
      <c r="I9" s="383"/>
      <c r="J9" s="92"/>
      <c r="K9" s="336"/>
      <c r="L9" s="383"/>
      <c r="M9" s="92"/>
      <c r="N9" s="336"/>
      <c r="O9" s="383"/>
      <c r="P9" s="92"/>
      <c r="Q9" s="336"/>
      <c r="R9" s="383"/>
      <c r="S9" s="92"/>
      <c r="T9" s="336">
        <f>SUM(Q9,N9,K9,H9,E9,B9)</f>
        <v>1429</v>
      </c>
      <c r="U9" s="383">
        <f>SUM(R9,O9,L9,I9,F9,C9)</f>
        <v>1663</v>
      </c>
      <c r="V9" s="92">
        <f t="shared" ref="V9:V20" si="2">IF(U9=0, "NA", T9/U9)</f>
        <v>0.85929043896572455</v>
      </c>
    </row>
    <row r="10" spans="1:22">
      <c r="A10" s="89">
        <v>1997</v>
      </c>
      <c r="B10" s="337">
        <v>1377</v>
      </c>
      <c r="C10" s="382">
        <v>1622</v>
      </c>
      <c r="D10" s="84">
        <f t="shared" si="0"/>
        <v>0.84895191122071512</v>
      </c>
      <c r="E10" s="337">
        <v>362</v>
      </c>
      <c r="F10" s="382">
        <v>440</v>
      </c>
      <c r="G10" s="84">
        <f t="shared" si="1"/>
        <v>0.82272727272727275</v>
      </c>
      <c r="H10" s="337"/>
      <c r="I10" s="382"/>
      <c r="J10" s="84"/>
      <c r="K10" s="337">
        <v>1</v>
      </c>
      <c r="L10" s="382">
        <v>2</v>
      </c>
      <c r="M10" s="84">
        <f t="shared" ref="M10:M23" si="3">IF(L10=0, "NA", K10/L10)</f>
        <v>0.5</v>
      </c>
      <c r="N10" s="337"/>
      <c r="O10" s="382"/>
      <c r="P10" s="84"/>
      <c r="Q10" s="337"/>
      <c r="R10" s="382"/>
      <c r="S10" s="84"/>
      <c r="T10" s="337">
        <f t="shared" ref="T10:U23" si="4">SUM(Q10,N10,K10,H10,E10,B10)</f>
        <v>1740</v>
      </c>
      <c r="U10" s="382">
        <f t="shared" si="4"/>
        <v>2064</v>
      </c>
      <c r="V10" s="84">
        <f t="shared" si="2"/>
        <v>0.84302325581395354</v>
      </c>
    </row>
    <row r="11" spans="1:22">
      <c r="A11" s="89">
        <v>1998</v>
      </c>
      <c r="B11" s="337">
        <v>1451</v>
      </c>
      <c r="C11" s="382">
        <v>1709</v>
      </c>
      <c r="D11" s="84">
        <f t="shared" si="0"/>
        <v>0.84903452311293159</v>
      </c>
      <c r="E11" s="337">
        <v>427</v>
      </c>
      <c r="F11" s="382">
        <v>494</v>
      </c>
      <c r="G11" s="84">
        <f t="shared" si="1"/>
        <v>0.86437246963562753</v>
      </c>
      <c r="H11" s="337"/>
      <c r="I11" s="382"/>
      <c r="J11" s="84"/>
      <c r="K11" s="337">
        <v>2</v>
      </c>
      <c r="L11" s="382">
        <v>2</v>
      </c>
      <c r="M11" s="84">
        <f t="shared" si="3"/>
        <v>1</v>
      </c>
      <c r="N11" s="337"/>
      <c r="O11" s="382"/>
      <c r="P11" s="84"/>
      <c r="Q11" s="337"/>
      <c r="R11" s="382"/>
      <c r="S11" s="84"/>
      <c r="T11" s="337">
        <f t="shared" si="4"/>
        <v>1880</v>
      </c>
      <c r="U11" s="382">
        <f t="shared" si="4"/>
        <v>2205</v>
      </c>
      <c r="V11" s="84">
        <f t="shared" si="2"/>
        <v>0.85260770975056688</v>
      </c>
    </row>
    <row r="12" spans="1:22">
      <c r="A12" s="89">
        <v>1999</v>
      </c>
      <c r="B12" s="337">
        <v>1630</v>
      </c>
      <c r="C12" s="382">
        <v>1807</v>
      </c>
      <c r="D12" s="84">
        <f t="shared" si="0"/>
        <v>0.90204759269507473</v>
      </c>
      <c r="E12" s="337">
        <v>408</v>
      </c>
      <c r="F12" s="382">
        <v>467</v>
      </c>
      <c r="G12" s="84">
        <f t="shared" si="1"/>
        <v>0.87366167023554608</v>
      </c>
      <c r="H12" s="337"/>
      <c r="I12" s="382"/>
      <c r="J12" s="84"/>
      <c r="K12" s="337"/>
      <c r="L12" s="382"/>
      <c r="M12" s="84"/>
      <c r="N12" s="337"/>
      <c r="O12" s="382"/>
      <c r="P12" s="84"/>
      <c r="Q12" s="337"/>
      <c r="R12" s="382"/>
      <c r="S12" s="84"/>
      <c r="T12" s="337">
        <f t="shared" si="4"/>
        <v>2038</v>
      </c>
      <c r="U12" s="382">
        <f t="shared" si="4"/>
        <v>2274</v>
      </c>
      <c r="V12" s="84">
        <f t="shared" si="2"/>
        <v>0.89621811785400174</v>
      </c>
    </row>
    <row r="13" spans="1:22">
      <c r="A13" s="89">
        <v>2000</v>
      </c>
      <c r="B13" s="337">
        <v>1767</v>
      </c>
      <c r="C13" s="382">
        <v>2013</v>
      </c>
      <c r="D13" s="84">
        <f t="shared" si="0"/>
        <v>0.87779433681073027</v>
      </c>
      <c r="E13" s="337">
        <v>431</v>
      </c>
      <c r="F13" s="382">
        <v>477</v>
      </c>
      <c r="G13" s="84">
        <f t="shared" si="1"/>
        <v>0.90356394129979034</v>
      </c>
      <c r="H13" s="337"/>
      <c r="I13" s="382"/>
      <c r="J13" s="84"/>
      <c r="K13" s="337">
        <v>1</v>
      </c>
      <c r="L13" s="382">
        <v>1</v>
      </c>
      <c r="M13" s="84">
        <f t="shared" si="3"/>
        <v>1</v>
      </c>
      <c r="N13" s="337"/>
      <c r="O13" s="382"/>
      <c r="P13" s="84"/>
      <c r="Q13" s="337"/>
      <c r="R13" s="382"/>
      <c r="S13" s="84"/>
      <c r="T13" s="337">
        <f t="shared" si="4"/>
        <v>2199</v>
      </c>
      <c r="U13" s="382">
        <f t="shared" si="4"/>
        <v>2491</v>
      </c>
      <c r="V13" s="84">
        <f t="shared" si="2"/>
        <v>0.88277800080289037</v>
      </c>
    </row>
    <row r="14" spans="1:22">
      <c r="A14" s="89">
        <v>2001</v>
      </c>
      <c r="B14" s="337">
        <v>2887</v>
      </c>
      <c r="C14" s="382">
        <v>3128</v>
      </c>
      <c r="D14" s="84">
        <f t="shared" si="0"/>
        <v>0.92295396419437337</v>
      </c>
      <c r="E14" s="337">
        <v>978</v>
      </c>
      <c r="F14" s="382">
        <v>1034</v>
      </c>
      <c r="G14" s="84">
        <f t="shared" si="1"/>
        <v>0.9458413926499033</v>
      </c>
      <c r="H14" s="337"/>
      <c r="I14" s="382"/>
      <c r="J14" s="84"/>
      <c r="K14" s="337">
        <v>3</v>
      </c>
      <c r="L14" s="382">
        <v>3</v>
      </c>
      <c r="M14" s="84">
        <f t="shared" si="3"/>
        <v>1</v>
      </c>
      <c r="N14" s="337"/>
      <c r="O14" s="382"/>
      <c r="P14" s="84"/>
      <c r="Q14" s="337"/>
      <c r="R14" s="382"/>
      <c r="S14" s="84"/>
      <c r="T14" s="337">
        <f t="shared" si="4"/>
        <v>3868</v>
      </c>
      <c r="U14" s="382">
        <f t="shared" si="4"/>
        <v>4165</v>
      </c>
      <c r="V14" s="84">
        <f t="shared" si="2"/>
        <v>0.92869147659063622</v>
      </c>
    </row>
    <row r="15" spans="1:22">
      <c r="A15" s="89">
        <v>2002</v>
      </c>
      <c r="B15" s="337">
        <v>1993</v>
      </c>
      <c r="C15" s="382">
        <v>2132</v>
      </c>
      <c r="D15" s="84">
        <f t="shared" si="0"/>
        <v>0.9348030018761726</v>
      </c>
      <c r="E15" s="337">
        <v>715</v>
      </c>
      <c r="F15" s="382">
        <v>760</v>
      </c>
      <c r="G15" s="84">
        <f t="shared" si="1"/>
        <v>0.94078947368421051</v>
      </c>
      <c r="H15" s="337"/>
      <c r="I15" s="382"/>
      <c r="J15" s="84"/>
      <c r="K15" s="337">
        <v>2</v>
      </c>
      <c r="L15" s="382">
        <v>2</v>
      </c>
      <c r="M15" s="84">
        <f t="shared" si="3"/>
        <v>1</v>
      </c>
      <c r="N15" s="337"/>
      <c r="O15" s="382"/>
      <c r="P15" s="84"/>
      <c r="Q15" s="337"/>
      <c r="R15" s="382"/>
      <c r="S15" s="84"/>
      <c r="T15" s="337">
        <f t="shared" si="4"/>
        <v>2710</v>
      </c>
      <c r="U15" s="382">
        <f t="shared" si="4"/>
        <v>2894</v>
      </c>
      <c r="V15" s="84">
        <f t="shared" si="2"/>
        <v>0.93642017968210089</v>
      </c>
    </row>
    <row r="16" spans="1:22">
      <c r="A16" s="89">
        <v>2003</v>
      </c>
      <c r="B16" s="337">
        <v>1467</v>
      </c>
      <c r="C16" s="382">
        <v>1535</v>
      </c>
      <c r="D16" s="84">
        <f t="shared" si="0"/>
        <v>0.95570032573289898</v>
      </c>
      <c r="E16" s="337">
        <v>519</v>
      </c>
      <c r="F16" s="382">
        <v>544</v>
      </c>
      <c r="G16" s="84">
        <f t="shared" si="1"/>
        <v>0.95404411764705888</v>
      </c>
      <c r="H16" s="337"/>
      <c r="I16" s="382"/>
      <c r="J16" s="84"/>
      <c r="K16" s="337">
        <v>3</v>
      </c>
      <c r="L16" s="382">
        <v>3</v>
      </c>
      <c r="M16" s="84">
        <f t="shared" si="3"/>
        <v>1</v>
      </c>
      <c r="N16" s="337">
        <v>0</v>
      </c>
      <c r="O16" s="382">
        <v>1</v>
      </c>
      <c r="P16" s="84">
        <f t="shared" ref="P16:P23" si="5">IF(O16=0, "NA", N16/O16)</f>
        <v>0</v>
      </c>
      <c r="Q16" s="337"/>
      <c r="R16" s="382"/>
      <c r="S16" s="84"/>
      <c r="T16" s="337">
        <f t="shared" si="4"/>
        <v>1989</v>
      </c>
      <c r="U16" s="382">
        <f t="shared" si="4"/>
        <v>2083</v>
      </c>
      <c r="V16" s="84">
        <f t="shared" si="2"/>
        <v>0.95487277964474315</v>
      </c>
    </row>
    <row r="17" spans="1:23">
      <c r="A17" s="89">
        <v>2004</v>
      </c>
      <c r="B17" s="337">
        <v>996</v>
      </c>
      <c r="C17" s="382">
        <v>1052</v>
      </c>
      <c r="D17" s="84">
        <f t="shared" si="0"/>
        <v>0.94676806083650189</v>
      </c>
      <c r="E17" s="337">
        <v>408</v>
      </c>
      <c r="F17" s="382">
        <v>430</v>
      </c>
      <c r="G17" s="84">
        <f t="shared" si="1"/>
        <v>0.94883720930232562</v>
      </c>
      <c r="H17" s="337"/>
      <c r="I17" s="382"/>
      <c r="J17" s="84"/>
      <c r="K17" s="337"/>
      <c r="L17" s="382"/>
      <c r="M17" s="84"/>
      <c r="N17" s="337"/>
      <c r="O17" s="382"/>
      <c r="P17" s="84"/>
      <c r="Q17" s="337"/>
      <c r="R17" s="382"/>
      <c r="S17" s="84"/>
      <c r="T17" s="337">
        <f t="shared" si="4"/>
        <v>1404</v>
      </c>
      <c r="U17" s="382">
        <f t="shared" si="4"/>
        <v>1482</v>
      </c>
      <c r="V17" s="84">
        <f t="shared" si="2"/>
        <v>0.94736842105263153</v>
      </c>
    </row>
    <row r="18" spans="1:23">
      <c r="A18" s="89">
        <v>2005</v>
      </c>
      <c r="B18" s="337">
        <v>785</v>
      </c>
      <c r="C18" s="382">
        <v>830</v>
      </c>
      <c r="D18" s="84">
        <f t="shared" si="0"/>
        <v>0.94578313253012047</v>
      </c>
      <c r="E18" s="337">
        <v>302</v>
      </c>
      <c r="F18" s="382">
        <v>314</v>
      </c>
      <c r="G18" s="84">
        <f t="shared" si="1"/>
        <v>0.96178343949044587</v>
      </c>
      <c r="H18" s="337"/>
      <c r="I18" s="382"/>
      <c r="J18" s="84"/>
      <c r="K18" s="337"/>
      <c r="L18" s="382"/>
      <c r="M18" s="84"/>
      <c r="N18" s="337"/>
      <c r="O18" s="382"/>
      <c r="P18" s="84"/>
      <c r="Q18" s="337"/>
      <c r="R18" s="382"/>
      <c r="S18" s="84"/>
      <c r="T18" s="337">
        <f t="shared" si="4"/>
        <v>1087</v>
      </c>
      <c r="U18" s="382">
        <f t="shared" si="4"/>
        <v>1144</v>
      </c>
      <c r="V18" s="84">
        <f t="shared" si="2"/>
        <v>0.95017482517482521</v>
      </c>
    </row>
    <row r="19" spans="1:23">
      <c r="A19" s="89">
        <v>2006</v>
      </c>
      <c r="B19" s="337">
        <v>596</v>
      </c>
      <c r="C19" s="382">
        <v>619</v>
      </c>
      <c r="D19" s="84">
        <f t="shared" si="0"/>
        <v>0.96284329563812598</v>
      </c>
      <c r="E19" s="337">
        <v>189</v>
      </c>
      <c r="F19" s="382">
        <v>195</v>
      </c>
      <c r="G19" s="84">
        <f t="shared" si="1"/>
        <v>0.96923076923076923</v>
      </c>
      <c r="H19" s="337"/>
      <c r="I19" s="382"/>
      <c r="J19" s="84"/>
      <c r="K19" s="337"/>
      <c r="L19" s="382"/>
      <c r="M19" s="84"/>
      <c r="N19" s="337"/>
      <c r="O19" s="382"/>
      <c r="P19" s="84"/>
      <c r="Q19" s="337"/>
      <c r="R19" s="382"/>
      <c r="S19" s="84"/>
      <c r="T19" s="337">
        <f t="shared" si="4"/>
        <v>785</v>
      </c>
      <c r="U19" s="382">
        <f t="shared" si="4"/>
        <v>814</v>
      </c>
      <c r="V19" s="84">
        <f t="shared" si="2"/>
        <v>0.96437346437346438</v>
      </c>
    </row>
    <row r="20" spans="1:23">
      <c r="A20" s="89">
        <v>2007</v>
      </c>
      <c r="B20" s="337">
        <v>405</v>
      </c>
      <c r="C20" s="382">
        <v>418</v>
      </c>
      <c r="D20" s="84">
        <f t="shared" si="0"/>
        <v>0.96889952153110048</v>
      </c>
      <c r="E20" s="337">
        <v>102</v>
      </c>
      <c r="F20" s="382">
        <v>107</v>
      </c>
      <c r="G20" s="84">
        <f t="shared" si="1"/>
        <v>0.95327102803738317</v>
      </c>
      <c r="H20" s="337"/>
      <c r="I20" s="382"/>
      <c r="J20" s="84"/>
      <c r="K20" s="337"/>
      <c r="L20" s="382"/>
      <c r="M20" s="84"/>
      <c r="N20" s="337"/>
      <c r="O20" s="382"/>
      <c r="P20" s="84"/>
      <c r="Q20" s="337">
        <v>9</v>
      </c>
      <c r="R20" s="382">
        <v>9</v>
      </c>
      <c r="S20" s="84">
        <f t="shared" ref="S20:S21" si="6">IF(R20=0, "NA", Q20/R20)</f>
        <v>1</v>
      </c>
      <c r="T20" s="337">
        <f t="shared" si="4"/>
        <v>516</v>
      </c>
      <c r="U20" s="382">
        <f t="shared" si="4"/>
        <v>534</v>
      </c>
      <c r="V20" s="84">
        <f t="shared" si="2"/>
        <v>0.9662921348314607</v>
      </c>
    </row>
    <row r="21" spans="1:23">
      <c r="A21" s="89">
        <v>2008</v>
      </c>
      <c r="B21" s="337">
        <v>245</v>
      </c>
      <c r="C21" s="382">
        <v>258</v>
      </c>
      <c r="D21" s="84">
        <f t="shared" si="0"/>
        <v>0.94961240310077522</v>
      </c>
      <c r="E21" s="337">
        <v>62</v>
      </c>
      <c r="F21" s="382">
        <v>64</v>
      </c>
      <c r="G21" s="84">
        <f t="shared" si="1"/>
        <v>0.96875</v>
      </c>
      <c r="H21" s="337">
        <v>32</v>
      </c>
      <c r="I21" s="382">
        <v>33</v>
      </c>
      <c r="J21" s="84">
        <f t="shared" ref="J21:J23" si="7">IF(I21=0, "NA", H21/I21)</f>
        <v>0.96969696969696972</v>
      </c>
      <c r="K21" s="337"/>
      <c r="L21" s="382"/>
      <c r="M21" s="84"/>
      <c r="N21" s="337"/>
      <c r="O21" s="382"/>
      <c r="P21" s="84"/>
      <c r="Q21" s="337">
        <v>19</v>
      </c>
      <c r="R21" s="382">
        <v>19</v>
      </c>
      <c r="S21" s="84">
        <f t="shared" si="6"/>
        <v>1</v>
      </c>
      <c r="T21" s="337">
        <f t="shared" si="4"/>
        <v>358</v>
      </c>
      <c r="U21" s="382">
        <f t="shared" si="4"/>
        <v>374</v>
      </c>
      <c r="V21" s="84">
        <f>IF(U21=0, "NA", T21/U21)</f>
        <v>0.95721925133689845</v>
      </c>
    </row>
    <row r="22" spans="1:23">
      <c r="A22" s="89">
        <v>2009</v>
      </c>
      <c r="B22" s="337">
        <v>224</v>
      </c>
      <c r="C22" s="382">
        <v>228</v>
      </c>
      <c r="D22" s="84">
        <f t="shared" si="0"/>
        <v>0.98245614035087714</v>
      </c>
      <c r="E22" s="337">
        <v>37</v>
      </c>
      <c r="F22" s="382">
        <v>37</v>
      </c>
      <c r="G22" s="84">
        <f t="shared" si="1"/>
        <v>1</v>
      </c>
      <c r="H22" s="337">
        <v>16</v>
      </c>
      <c r="I22" s="382">
        <v>16</v>
      </c>
      <c r="J22" s="84">
        <f t="shared" si="7"/>
        <v>1</v>
      </c>
      <c r="K22" s="337">
        <v>5</v>
      </c>
      <c r="L22" s="382">
        <v>5</v>
      </c>
      <c r="M22" s="84">
        <f t="shared" si="3"/>
        <v>1</v>
      </c>
      <c r="N22" s="337"/>
      <c r="O22" s="382"/>
      <c r="P22" s="84"/>
      <c r="Q22" s="337">
        <v>6</v>
      </c>
      <c r="R22" s="382">
        <v>7</v>
      </c>
      <c r="S22" s="84">
        <f t="shared" ref="S22:S23" si="8">IF(R22=0, "NA", Q22/R22)</f>
        <v>0.8571428571428571</v>
      </c>
      <c r="T22" s="337">
        <f t="shared" si="4"/>
        <v>288</v>
      </c>
      <c r="U22" s="382">
        <f t="shared" si="4"/>
        <v>293</v>
      </c>
      <c r="V22" s="84">
        <f>IF(U22=0, "NA", T22/U22)</f>
        <v>0.98293515358361772</v>
      </c>
    </row>
    <row r="23" spans="1:23">
      <c r="A23" s="89">
        <v>2010</v>
      </c>
      <c r="B23" s="337">
        <v>100</v>
      </c>
      <c r="C23" s="382">
        <v>100</v>
      </c>
      <c r="D23" s="84">
        <f t="shared" si="0"/>
        <v>1</v>
      </c>
      <c r="E23" s="337">
        <v>10</v>
      </c>
      <c r="F23" s="382">
        <v>10</v>
      </c>
      <c r="G23" s="84">
        <f t="shared" si="1"/>
        <v>1</v>
      </c>
      <c r="H23" s="337">
        <v>8</v>
      </c>
      <c r="I23" s="382">
        <v>8</v>
      </c>
      <c r="J23" s="84">
        <f t="shared" si="7"/>
        <v>1</v>
      </c>
      <c r="K23" s="337">
        <v>10</v>
      </c>
      <c r="L23" s="382">
        <v>10</v>
      </c>
      <c r="M23" s="84">
        <f t="shared" si="3"/>
        <v>1</v>
      </c>
      <c r="N23" s="337">
        <v>1</v>
      </c>
      <c r="O23" s="382">
        <v>1</v>
      </c>
      <c r="P23" s="84">
        <f t="shared" si="5"/>
        <v>1</v>
      </c>
      <c r="Q23" s="337">
        <v>1</v>
      </c>
      <c r="R23" s="382">
        <v>1</v>
      </c>
      <c r="S23" s="84">
        <f t="shared" si="8"/>
        <v>1</v>
      </c>
      <c r="T23" s="337">
        <f t="shared" si="4"/>
        <v>130</v>
      </c>
      <c r="U23" s="382">
        <f t="shared" si="4"/>
        <v>130</v>
      </c>
      <c r="V23" s="84">
        <f t="shared" ref="V23:V24" si="9">IF(U23=0, "NA", T23/U23)</f>
        <v>1</v>
      </c>
    </row>
    <row r="24" spans="1:23" ht="13.5" thickBot="1">
      <c r="A24" s="89">
        <v>2011</v>
      </c>
      <c r="B24" s="362">
        <v>3</v>
      </c>
      <c r="C24" s="384">
        <v>3</v>
      </c>
      <c r="D24" s="94">
        <f t="shared" si="0"/>
        <v>1</v>
      </c>
      <c r="E24" s="362"/>
      <c r="F24" s="384"/>
      <c r="G24" s="94"/>
      <c r="H24" s="362"/>
      <c r="I24" s="384"/>
      <c r="J24" s="94"/>
      <c r="K24" s="362"/>
      <c r="L24" s="384"/>
      <c r="M24" s="94"/>
      <c r="N24" s="362"/>
      <c r="O24" s="384"/>
      <c r="P24" s="94"/>
      <c r="Q24" s="362"/>
      <c r="R24" s="384"/>
      <c r="S24" s="94"/>
      <c r="T24" s="362">
        <f t="shared" ref="T24" si="10">SUM(Q24,N24,K24,H24,E24,B24)</f>
        <v>3</v>
      </c>
      <c r="U24" s="384">
        <f t="shared" ref="U24" si="11">SUM(R24,O24,L24,I24,F24,C24)</f>
        <v>3</v>
      </c>
      <c r="V24" s="94">
        <f t="shared" si="9"/>
        <v>1</v>
      </c>
    </row>
    <row r="25" spans="1:23" ht="13.5" thickBot="1">
      <c r="A25" s="85" t="s">
        <v>9</v>
      </c>
      <c r="B25" s="218">
        <f>SUM(B9:B24)</f>
        <v>17091</v>
      </c>
      <c r="C25" s="272">
        <f>SUM(C9:C24)</f>
        <v>18797</v>
      </c>
      <c r="D25" s="95">
        <f>B25/C25</f>
        <v>0.90924083630366548</v>
      </c>
      <c r="E25" s="218">
        <f>SUM(E9:E24)</f>
        <v>5214</v>
      </c>
      <c r="F25" s="272">
        <f>SUM(F9:F24)</f>
        <v>5693</v>
      </c>
      <c r="G25" s="95">
        <f>E25/F25</f>
        <v>0.91586158440189702</v>
      </c>
      <c r="H25" s="218">
        <f>SUM(H9:H24)</f>
        <v>56</v>
      </c>
      <c r="I25" s="272">
        <f>SUM(I9:I24)</f>
        <v>57</v>
      </c>
      <c r="J25" s="95">
        <f>H25/I25</f>
        <v>0.98245614035087714</v>
      </c>
      <c r="K25" s="218">
        <f>SUM(K9:K24)</f>
        <v>27</v>
      </c>
      <c r="L25" s="272">
        <f>SUM(L9:L24)</f>
        <v>28</v>
      </c>
      <c r="M25" s="95">
        <f>K25/L25</f>
        <v>0.9642857142857143</v>
      </c>
      <c r="N25" s="218">
        <f>SUM(N9:N24)</f>
        <v>1</v>
      </c>
      <c r="O25" s="272">
        <f>SUM(O9:O24)</f>
        <v>2</v>
      </c>
      <c r="P25" s="95">
        <f>N25/O25</f>
        <v>0.5</v>
      </c>
      <c r="Q25" s="218">
        <f>SUM(Q9:Q24)</f>
        <v>35</v>
      </c>
      <c r="R25" s="272">
        <f>SUM(R9:R24)</f>
        <v>36</v>
      </c>
      <c r="S25" s="95">
        <f>Q25/R25</f>
        <v>0.97222222222222221</v>
      </c>
      <c r="T25" s="218">
        <f>SUM(T9:T24)</f>
        <v>22424</v>
      </c>
      <c r="U25" s="272">
        <f>SUM(U9:U24)</f>
        <v>24613</v>
      </c>
      <c r="V25" s="95">
        <f>T25/U25</f>
        <v>0.91106325925324017</v>
      </c>
    </row>
    <row r="26" spans="1:23">
      <c r="A26" s="330"/>
      <c r="B26" s="368"/>
      <c r="C26" s="368"/>
      <c r="D26" s="376"/>
      <c r="E26" s="368"/>
      <c r="F26" s="368"/>
      <c r="G26" s="376"/>
      <c r="H26" s="368"/>
      <c r="I26" s="368"/>
      <c r="J26" s="376"/>
      <c r="K26" s="368"/>
      <c r="L26" s="368"/>
      <c r="M26" s="376"/>
      <c r="N26" s="368"/>
      <c r="O26" s="368"/>
      <c r="P26" s="376"/>
      <c r="Q26" s="368"/>
      <c r="R26" s="368"/>
      <c r="S26" s="376"/>
      <c r="T26" s="368"/>
      <c r="U26" s="368"/>
      <c r="V26" s="376"/>
      <c r="W26" s="368"/>
    </row>
    <row r="27" spans="1:23">
      <c r="A27" s="287"/>
    </row>
    <row r="28" spans="1:23">
      <c r="U28" s="389"/>
      <c r="V28" s="389"/>
      <c r="W28" s="389"/>
    </row>
    <row r="29" spans="1:23">
      <c r="Q29" s="345"/>
      <c r="R29" s="345"/>
      <c r="S29" s="345"/>
      <c r="T29" s="345"/>
      <c r="U29" s="390"/>
      <c r="V29" s="390"/>
      <c r="W29" s="390"/>
    </row>
    <row r="30" spans="1:23">
      <c r="Q30" s="391"/>
      <c r="R30" s="391"/>
      <c r="S30" s="391"/>
      <c r="T30" s="391"/>
      <c r="U30" s="392"/>
      <c r="V30" s="393"/>
      <c r="W30" s="393"/>
    </row>
    <row r="31" spans="1:23">
      <c r="Q31" s="394"/>
      <c r="R31" s="395"/>
      <c r="S31" s="394"/>
      <c r="T31" s="394"/>
      <c r="U31" s="392"/>
      <c r="V31" s="393"/>
      <c r="W31" s="393"/>
    </row>
    <row r="32" spans="1:23">
      <c r="Q32" s="394"/>
      <c r="R32" s="395"/>
      <c r="S32" s="394"/>
      <c r="T32" s="394"/>
      <c r="U32" s="392"/>
      <c r="V32" s="393"/>
      <c r="W32" s="393"/>
    </row>
    <row r="33" spans="17:23">
      <c r="Q33" s="394"/>
      <c r="R33" s="394"/>
      <c r="S33" s="394"/>
      <c r="T33" s="394"/>
      <c r="U33" s="392"/>
      <c r="V33" s="393"/>
      <c r="W33" s="393"/>
    </row>
    <row r="34" spans="17:23">
      <c r="Q34" s="394"/>
      <c r="R34" s="395"/>
      <c r="S34" s="394"/>
      <c r="T34" s="394"/>
      <c r="U34" s="392"/>
      <c r="V34" s="393"/>
      <c r="W34" s="393"/>
    </row>
    <row r="35" spans="17:23">
      <c r="Q35" s="394"/>
      <c r="R35" s="394"/>
      <c r="S35" s="394"/>
      <c r="T35" s="394"/>
      <c r="U35" s="392"/>
      <c r="V35" s="393"/>
      <c r="W35" s="393"/>
    </row>
    <row r="36" spans="17:23">
      <c r="Q36" s="394"/>
      <c r="R36" s="395"/>
      <c r="S36" s="394"/>
      <c r="T36" s="394"/>
      <c r="U36" s="392"/>
      <c r="V36" s="393"/>
      <c r="W36" s="393"/>
    </row>
    <row r="37" spans="17:23">
      <c r="Q37" s="394"/>
      <c r="R37" s="394"/>
      <c r="S37" s="394"/>
      <c r="T37" s="394"/>
      <c r="U37" s="392"/>
      <c r="V37" s="393"/>
      <c r="W37" s="393"/>
    </row>
    <row r="38" spans="17:23">
      <c r="Q38" s="394"/>
      <c r="R38" s="394"/>
      <c r="S38" s="394"/>
      <c r="T38" s="394"/>
      <c r="U38" s="392"/>
      <c r="V38" s="393"/>
      <c r="W38" s="393"/>
    </row>
    <row r="39" spans="17:23">
      <c r="Q39" s="394"/>
      <c r="R39" s="395"/>
      <c r="S39" s="394"/>
      <c r="T39" s="394"/>
      <c r="U39" s="392"/>
      <c r="V39" s="393"/>
      <c r="W39" s="393"/>
    </row>
    <row r="40" spans="17:23">
      <c r="Q40" s="394"/>
      <c r="R40" s="395"/>
      <c r="S40" s="394"/>
      <c r="T40" s="394"/>
      <c r="U40" s="392"/>
      <c r="V40" s="393"/>
      <c r="W40" s="393"/>
    </row>
    <row r="41" spans="17:23">
      <c r="Q41" s="394"/>
      <c r="R41" s="395"/>
      <c r="S41" s="394"/>
      <c r="T41" s="394"/>
      <c r="U41" s="392"/>
      <c r="V41" s="392"/>
      <c r="W41" s="393"/>
    </row>
    <row r="42" spans="17:23">
      <c r="Q42" s="394"/>
      <c r="R42" s="395"/>
      <c r="S42" s="394"/>
      <c r="T42" s="394"/>
      <c r="U42" s="392"/>
      <c r="V42" s="392"/>
      <c r="W42" s="392"/>
    </row>
    <row r="43" spans="17:23">
      <c r="Q43" s="394"/>
      <c r="R43" s="395"/>
      <c r="S43" s="394"/>
      <c r="T43" s="394"/>
      <c r="U43" s="392"/>
      <c r="V43" s="393"/>
      <c r="W43" s="393"/>
    </row>
    <row r="44" spans="17:23">
      <c r="Q44" s="394"/>
      <c r="R44" s="394"/>
      <c r="S44" s="394"/>
      <c r="T44" s="394"/>
      <c r="U44" s="392"/>
      <c r="V44" s="393"/>
      <c r="W44" s="393"/>
    </row>
    <row r="45" spans="17:23">
      <c r="Q45" s="345"/>
      <c r="R45" s="345"/>
      <c r="S45" s="345"/>
      <c r="T45" s="345"/>
      <c r="U45" s="389"/>
      <c r="V45" s="389"/>
      <c r="W45" s="389"/>
    </row>
    <row r="46" spans="17:23">
      <c r="Q46" s="345"/>
      <c r="R46" s="345"/>
      <c r="S46" s="345"/>
      <c r="T46" s="345"/>
      <c r="U46" s="390"/>
      <c r="V46" s="390"/>
      <c r="W46" s="390"/>
    </row>
    <row r="47" spans="17:23">
      <c r="Q47" s="345"/>
      <c r="R47" s="345"/>
      <c r="S47" s="345"/>
      <c r="T47" s="345"/>
      <c r="U47" s="392"/>
      <c r="V47" s="393"/>
      <c r="W47" s="393"/>
    </row>
    <row r="48" spans="17:23">
      <c r="Q48" s="391"/>
      <c r="R48" s="391"/>
      <c r="S48" s="391"/>
      <c r="T48" s="391"/>
      <c r="U48" s="392"/>
      <c r="V48" s="393"/>
      <c r="W48" s="393"/>
    </row>
    <row r="49" spans="17:23">
      <c r="Q49" s="394"/>
      <c r="R49" s="395"/>
      <c r="S49" s="395"/>
      <c r="T49" s="394"/>
      <c r="U49" s="392"/>
      <c r="V49" s="393"/>
      <c r="W49" s="393"/>
    </row>
    <row r="50" spans="17:23">
      <c r="Q50" s="394"/>
      <c r="R50" s="395"/>
      <c r="S50" s="395"/>
      <c r="T50" s="394"/>
      <c r="U50" s="392"/>
      <c r="V50" s="393"/>
      <c r="W50" s="393"/>
    </row>
    <row r="51" spans="17:23">
      <c r="Q51" s="394"/>
      <c r="R51" s="395"/>
      <c r="S51" s="394"/>
      <c r="T51" s="394"/>
      <c r="U51" s="392"/>
      <c r="V51" s="393"/>
      <c r="W51" s="393"/>
    </row>
    <row r="52" spans="17:23">
      <c r="Q52" s="394"/>
      <c r="R52" s="395"/>
      <c r="S52" s="395"/>
      <c r="T52" s="394"/>
      <c r="U52" s="392"/>
      <c r="V52" s="393"/>
      <c r="W52" s="393"/>
    </row>
    <row r="53" spans="17:23">
      <c r="Q53" s="394"/>
      <c r="R53" s="395"/>
      <c r="S53" s="394"/>
      <c r="T53" s="394"/>
      <c r="U53" s="392"/>
      <c r="V53" s="392"/>
      <c r="W53" s="393"/>
    </row>
    <row r="54" spans="17:23">
      <c r="Q54" s="394"/>
      <c r="R54" s="395"/>
      <c r="S54" s="395"/>
      <c r="T54" s="394"/>
      <c r="U54" s="392"/>
      <c r="V54" s="393"/>
      <c r="W54" s="393"/>
    </row>
    <row r="55" spans="17:23">
      <c r="Q55" s="394"/>
      <c r="R55" s="395"/>
      <c r="S55" s="394"/>
      <c r="T55" s="394"/>
      <c r="U55" s="392"/>
      <c r="V55" s="393"/>
      <c r="W55" s="393"/>
    </row>
    <row r="56" spans="17:23">
      <c r="Q56" s="394"/>
      <c r="R56" s="395"/>
      <c r="S56" s="394"/>
      <c r="T56" s="394"/>
      <c r="U56" s="392"/>
      <c r="V56" s="393"/>
      <c r="W56" s="393"/>
    </row>
    <row r="57" spans="17:23">
      <c r="Q57" s="394"/>
      <c r="R57" s="395"/>
      <c r="S57" s="395"/>
      <c r="T57" s="394"/>
      <c r="U57" s="392"/>
      <c r="V57" s="393"/>
      <c r="W57" s="393"/>
    </row>
    <row r="58" spans="17:23">
      <c r="Q58" s="394"/>
      <c r="R58" s="395"/>
      <c r="S58" s="395"/>
      <c r="T58" s="394"/>
      <c r="U58" s="392"/>
      <c r="V58" s="392"/>
      <c r="W58" s="393"/>
    </row>
    <row r="59" spans="17:23">
      <c r="Q59" s="394"/>
      <c r="R59" s="395"/>
      <c r="S59" s="395"/>
      <c r="T59" s="394"/>
      <c r="U59" s="392"/>
      <c r="V59" s="393"/>
      <c r="W59" s="392"/>
    </row>
    <row r="60" spans="17:23">
      <c r="Q60" s="394"/>
      <c r="R60" s="394"/>
      <c r="S60" s="394"/>
      <c r="T60" s="394"/>
      <c r="U60" s="392"/>
      <c r="V60" s="392"/>
      <c r="W60" s="392"/>
    </row>
    <row r="61" spans="17:23">
      <c r="Q61" s="394"/>
      <c r="R61" s="395"/>
      <c r="S61" s="395"/>
      <c r="T61" s="394"/>
      <c r="U61" s="392"/>
      <c r="V61" s="393"/>
      <c r="W61" s="393"/>
    </row>
    <row r="62" spans="17:23">
      <c r="Q62" s="394"/>
      <c r="R62" s="395"/>
      <c r="S62" s="394"/>
      <c r="T62" s="394"/>
      <c r="U62" s="389"/>
      <c r="V62" s="389"/>
      <c r="W62" s="389"/>
    </row>
    <row r="63" spans="17:23">
      <c r="Q63" s="345"/>
      <c r="R63" s="345"/>
      <c r="S63" s="345"/>
      <c r="T63" s="345"/>
      <c r="U63" s="389"/>
      <c r="V63" s="389"/>
      <c r="W63" s="389"/>
    </row>
    <row r="64" spans="17:23">
      <c r="Q64" s="345"/>
      <c r="R64" s="345"/>
      <c r="S64" s="345"/>
      <c r="T64" s="345"/>
      <c r="U64" s="389"/>
      <c r="V64" s="389"/>
      <c r="W64" s="389"/>
    </row>
    <row r="65" spans="21:23">
      <c r="U65" s="389"/>
      <c r="V65" s="389"/>
      <c r="W65" s="389"/>
    </row>
    <row r="66" spans="21:23">
      <c r="U66" s="390"/>
      <c r="V66" s="390"/>
      <c r="W66" s="390"/>
    </row>
    <row r="67" spans="21:23">
      <c r="U67" s="392"/>
      <c r="V67" s="393"/>
      <c r="W67" s="393"/>
    </row>
    <row r="68" spans="21:23">
      <c r="U68" s="392"/>
      <c r="V68" s="393"/>
      <c r="W68" s="393"/>
    </row>
    <row r="69" spans="21:23">
      <c r="U69" s="392"/>
      <c r="V69" s="393"/>
      <c r="W69" s="393"/>
    </row>
    <row r="70" spans="21:23">
      <c r="U70" s="392"/>
      <c r="V70" s="393"/>
      <c r="W70" s="393"/>
    </row>
    <row r="71" spans="21:23">
      <c r="U71" s="392"/>
      <c r="V71" s="393"/>
      <c r="W71" s="393"/>
    </row>
    <row r="72" spans="21:23">
      <c r="U72" s="392"/>
      <c r="V72" s="393"/>
      <c r="W72" s="393"/>
    </row>
    <row r="73" spans="21:23">
      <c r="U73" s="392"/>
      <c r="V73" s="393"/>
      <c r="W73" s="393"/>
    </row>
    <row r="74" spans="21:23">
      <c r="U74" s="392"/>
      <c r="V74" s="393"/>
      <c r="W74" s="393"/>
    </row>
    <row r="75" spans="21:23">
      <c r="U75" s="392"/>
      <c r="V75" s="393"/>
      <c r="W75" s="393"/>
    </row>
    <row r="76" spans="21:23">
      <c r="U76" s="392"/>
      <c r="V76" s="393"/>
      <c r="W76" s="393"/>
    </row>
    <row r="77" spans="21:23">
      <c r="U77" s="392"/>
      <c r="V77" s="393"/>
      <c r="W77" s="393"/>
    </row>
    <row r="78" spans="21:23">
      <c r="U78" s="392"/>
      <c r="V78" s="392"/>
      <c r="W78" s="393"/>
    </row>
    <row r="79" spans="21:23">
      <c r="U79" s="392"/>
      <c r="V79" s="392"/>
      <c r="W79" s="392"/>
    </row>
    <row r="80" spans="21:23">
      <c r="U80" s="392"/>
      <c r="V80" s="393"/>
      <c r="W80" s="393"/>
    </row>
    <row r="81" spans="21:23">
      <c r="U81" s="392"/>
      <c r="V81" s="393"/>
      <c r="W81" s="393"/>
    </row>
    <row r="82" spans="21:23">
      <c r="U82" s="389"/>
      <c r="V82" s="389"/>
      <c r="W82" s="389"/>
    </row>
    <row r="83" spans="21:23">
      <c r="U83" s="390"/>
      <c r="V83" s="390"/>
      <c r="W83" s="390"/>
    </row>
    <row r="84" spans="21:23">
      <c r="U84" s="392"/>
      <c r="V84" s="392"/>
      <c r="W84" s="393"/>
    </row>
    <row r="85" spans="21:23">
      <c r="U85" s="392"/>
      <c r="V85" s="392"/>
      <c r="W85" s="393"/>
    </row>
    <row r="86" spans="21:23">
      <c r="U86" s="392"/>
      <c r="V86" s="392"/>
      <c r="W86" s="393"/>
    </row>
    <row r="87" spans="21:23">
      <c r="U87" s="392"/>
      <c r="V87" s="392"/>
      <c r="W87" s="393"/>
    </row>
    <row r="88" spans="21:23">
      <c r="U88" s="392"/>
      <c r="V88" s="392"/>
      <c r="W88" s="393"/>
    </row>
    <row r="89" spans="21:23">
      <c r="U89" s="392"/>
      <c r="V89" s="392"/>
      <c r="W89" s="393"/>
    </row>
    <row r="90" spans="21:23">
      <c r="U90" s="392"/>
      <c r="V90" s="392"/>
      <c r="W90" s="393"/>
    </row>
    <row r="91" spans="21:23">
      <c r="U91" s="392"/>
      <c r="V91" s="392"/>
      <c r="W91" s="392"/>
    </row>
    <row r="92" spans="21:23">
      <c r="U92" s="392"/>
      <c r="V92" s="392"/>
      <c r="W92" s="393"/>
    </row>
    <row r="93" spans="21:23">
      <c r="U93" s="392"/>
      <c r="V93" s="392"/>
      <c r="W93" s="393"/>
    </row>
    <row r="94" spans="21:23">
      <c r="U94" s="392"/>
      <c r="V94" s="392"/>
      <c r="W94" s="392"/>
    </row>
    <row r="95" spans="21:23">
      <c r="U95" s="392"/>
      <c r="V95" s="392"/>
      <c r="W95" s="393"/>
    </row>
    <row r="96" spans="21:23">
      <c r="U96" s="392"/>
      <c r="V96" s="392"/>
      <c r="W96" s="393"/>
    </row>
    <row r="97" spans="21:23">
      <c r="U97" s="392"/>
      <c r="V97" s="392"/>
      <c r="W97" s="393"/>
    </row>
    <row r="98" spans="21:23">
      <c r="U98" s="392"/>
      <c r="V98" s="393"/>
      <c r="W98" s="393"/>
    </row>
    <row r="99" spans="21:23">
      <c r="U99" s="389"/>
      <c r="V99" s="389"/>
      <c r="W99" s="389"/>
    </row>
    <row r="100" spans="21:23">
      <c r="U100" s="389"/>
      <c r="V100" s="389"/>
      <c r="W100" s="389"/>
    </row>
    <row r="101" spans="21:23">
      <c r="U101" s="389"/>
      <c r="V101" s="389"/>
      <c r="W101" s="389"/>
    </row>
    <row r="102" spans="21:23">
      <c r="U102" s="389"/>
      <c r="V102" s="389"/>
      <c r="W102" s="389"/>
    </row>
    <row r="103" spans="21:23">
      <c r="U103" s="389"/>
      <c r="V103" s="389"/>
      <c r="W103" s="389"/>
    </row>
    <row r="104" spans="21:23">
      <c r="U104" s="389"/>
      <c r="V104" s="389"/>
      <c r="W104" s="389"/>
    </row>
    <row r="105" spans="21:23">
      <c r="U105" s="389"/>
      <c r="V105" s="389"/>
      <c r="W105" s="389"/>
    </row>
    <row r="106" spans="21:23">
      <c r="U106" s="389"/>
      <c r="V106" s="389"/>
      <c r="W106" s="389"/>
    </row>
    <row r="107" spans="21:23">
      <c r="U107" s="389"/>
      <c r="V107" s="389"/>
      <c r="W107" s="389"/>
    </row>
    <row r="108" spans="21:23">
      <c r="U108" s="389"/>
      <c r="V108" s="389"/>
      <c r="W108" s="389"/>
    </row>
    <row r="109" spans="21:23">
      <c r="U109" s="389"/>
      <c r="V109" s="389"/>
      <c r="W109" s="389"/>
    </row>
    <row r="123" ht="12.75" customHeight="1"/>
    <row r="124" ht="12.75" customHeight="1"/>
    <row r="125" ht="12.75" customHeight="1"/>
    <row r="126" ht="12.75" customHeight="1"/>
  </sheetData>
  <mergeCells count="9">
    <mergeCell ref="A7:A8"/>
    <mergeCell ref="B7:D7"/>
    <mergeCell ref="A4:V5"/>
    <mergeCell ref="E7:G7"/>
    <mergeCell ref="H7:J7"/>
    <mergeCell ref="T7:V7"/>
    <mergeCell ref="N7:P7"/>
    <mergeCell ref="Q7:S7"/>
    <mergeCell ref="K7:M7"/>
  </mergeCells>
  <phoneticPr fontId="0" type="noConversion"/>
  <pageMargins left="0.75" right="0.75" top="1" bottom="1" header="0.5" footer="0.5"/>
  <pageSetup scale="50" orientation="portrait" r:id="rId1"/>
  <headerFooter alignWithMargins="0">
    <oddFooter>&amp;C&amp;14B-&amp;P-4</oddFooter>
  </headerFooter>
  <drawing r:id="rId2"/>
</worksheet>
</file>

<file path=xl/worksheets/sheet13.xml><?xml version="1.0" encoding="utf-8"?>
<worksheet xmlns="http://schemas.openxmlformats.org/spreadsheetml/2006/main" xmlns:r="http://schemas.openxmlformats.org/officeDocument/2006/relationships">
  <sheetPr codeName="Sheet24">
    <pageSetUpPr fitToPage="1"/>
  </sheetPr>
  <dimension ref="A1:V29"/>
  <sheetViews>
    <sheetView zoomScale="75" zoomScaleNormal="75" workbookViewId="0">
      <selection activeCell="R4" sqref="R4"/>
    </sheetView>
  </sheetViews>
  <sheetFormatPr defaultRowHeight="12.75"/>
  <cols>
    <col min="1" max="1" width="10.140625" style="88" customWidth="1"/>
    <col min="2" max="2" width="8.7109375" style="88" customWidth="1"/>
    <col min="3" max="3" width="9" style="88" customWidth="1"/>
    <col min="4" max="4" width="8.28515625" style="88" customWidth="1"/>
    <col min="5" max="5" width="9.28515625" style="88" customWidth="1"/>
    <col min="6" max="6" width="9" style="88" customWidth="1"/>
    <col min="7" max="7" width="8.5703125" style="88" customWidth="1"/>
    <col min="8" max="10" width="9.42578125" style="88" customWidth="1"/>
    <col min="11" max="13" width="8.85546875" style="88" customWidth="1"/>
    <col min="14" max="16" width="9" style="88" customWidth="1"/>
    <col min="17" max="17" width="10.7109375" style="88" customWidth="1"/>
    <col min="18" max="16384" width="9.140625" style="88"/>
  </cols>
  <sheetData>
    <row r="1" spans="1:22" ht="26.25">
      <c r="A1" s="335" t="s">
        <v>218</v>
      </c>
    </row>
    <row r="2" spans="1:22" ht="18">
      <c r="A2" s="82" t="s">
        <v>4</v>
      </c>
      <c r="Q2" s="83"/>
    </row>
    <row r="3" spans="1:22" ht="14.25">
      <c r="A3" s="87"/>
      <c r="Q3" s="83"/>
    </row>
    <row r="4" spans="1:22" ht="14.25" customHeight="1">
      <c r="A4" s="566" t="s">
        <v>248</v>
      </c>
      <c r="B4" s="566"/>
      <c r="C4" s="566"/>
      <c r="D4" s="566"/>
      <c r="E4" s="566"/>
      <c r="F4" s="566"/>
      <c r="G4" s="566"/>
      <c r="H4" s="566"/>
      <c r="I4" s="566"/>
      <c r="J4" s="566"/>
      <c r="K4" s="566"/>
      <c r="L4" s="566"/>
      <c r="M4" s="566"/>
      <c r="N4" s="566"/>
      <c r="O4" s="566"/>
      <c r="P4" s="566"/>
      <c r="Q4" s="157"/>
    </row>
    <row r="5" spans="1:22" ht="18" customHeight="1">
      <c r="A5" s="566"/>
      <c r="B5" s="566"/>
      <c r="C5" s="566"/>
      <c r="D5" s="566"/>
      <c r="E5" s="566"/>
      <c r="F5" s="566"/>
      <c r="G5" s="566"/>
      <c r="H5" s="566"/>
      <c r="I5" s="566"/>
      <c r="J5" s="566"/>
      <c r="K5" s="566"/>
      <c r="L5" s="566"/>
      <c r="M5" s="566"/>
      <c r="N5" s="566"/>
      <c r="O5" s="566"/>
      <c r="P5" s="566"/>
      <c r="Q5" s="157"/>
    </row>
    <row r="6" spans="1:22" ht="18" customHeight="1">
      <c r="A6" s="566"/>
      <c r="B6" s="566"/>
      <c r="C6" s="566"/>
      <c r="D6" s="566"/>
      <c r="E6" s="566"/>
      <c r="F6" s="566"/>
      <c r="G6" s="566"/>
      <c r="H6" s="566"/>
      <c r="I6" s="566"/>
      <c r="J6" s="566"/>
      <c r="K6" s="566"/>
      <c r="L6" s="566"/>
      <c r="M6" s="566"/>
      <c r="N6" s="566"/>
      <c r="O6" s="566"/>
      <c r="P6" s="566"/>
      <c r="Q6" s="157"/>
    </row>
    <row r="7" spans="1:22" ht="18" customHeight="1">
      <c r="A7" s="566"/>
      <c r="B7" s="566"/>
      <c r="C7" s="566"/>
      <c r="D7" s="566"/>
      <c r="E7" s="566"/>
      <c r="F7" s="566"/>
      <c r="G7" s="566"/>
      <c r="H7" s="566"/>
      <c r="I7" s="566"/>
      <c r="J7" s="566"/>
      <c r="K7" s="566"/>
      <c r="L7" s="566"/>
      <c r="M7" s="566"/>
      <c r="N7" s="566"/>
      <c r="O7" s="566"/>
      <c r="P7" s="566"/>
      <c r="Q7" s="157"/>
    </row>
    <row r="8" spans="1:22" ht="18" customHeight="1">
      <c r="A8" s="156"/>
      <c r="B8" s="156"/>
      <c r="C8" s="156"/>
      <c r="D8" s="156"/>
      <c r="E8" s="156"/>
      <c r="F8" s="156"/>
      <c r="G8" s="156"/>
      <c r="H8" s="156"/>
      <c r="I8" s="156"/>
      <c r="J8" s="156"/>
      <c r="K8" s="156"/>
      <c r="L8" s="156"/>
      <c r="M8" s="156"/>
      <c r="N8" s="156"/>
      <c r="O8" s="156"/>
      <c r="P8" s="156"/>
      <c r="Q8" s="157"/>
    </row>
    <row r="9" spans="1:22" ht="15" thickBot="1">
      <c r="Q9" s="83"/>
    </row>
    <row r="10" spans="1:22" ht="12.75" customHeight="1">
      <c r="A10" s="553" t="s">
        <v>10</v>
      </c>
      <c r="B10" s="563" t="s">
        <v>15</v>
      </c>
      <c r="C10" s="564"/>
      <c r="D10" s="565"/>
      <c r="E10" s="563" t="s">
        <v>126</v>
      </c>
      <c r="F10" s="564"/>
      <c r="G10" s="565"/>
      <c r="H10" s="563" t="s">
        <v>128</v>
      </c>
      <c r="I10" s="564"/>
      <c r="J10" s="565"/>
      <c r="K10" s="563" t="s">
        <v>125</v>
      </c>
      <c r="L10" s="564"/>
      <c r="M10" s="565"/>
      <c r="N10" s="563" t="s">
        <v>127</v>
      </c>
      <c r="O10" s="564"/>
      <c r="P10" s="565"/>
      <c r="Q10" s="563" t="s">
        <v>129</v>
      </c>
      <c r="R10" s="564"/>
      <c r="S10" s="565"/>
      <c r="T10" s="563" t="s">
        <v>9</v>
      </c>
      <c r="U10" s="564"/>
      <c r="V10" s="565"/>
    </row>
    <row r="11" spans="1:22" ht="30" customHeight="1" thickBot="1">
      <c r="A11" s="554"/>
      <c r="B11" s="341" t="s">
        <v>139</v>
      </c>
      <c r="C11" s="342" t="s">
        <v>140</v>
      </c>
      <c r="D11" s="343" t="s">
        <v>8</v>
      </c>
      <c r="E11" s="341" t="s">
        <v>139</v>
      </c>
      <c r="F11" s="342" t="s">
        <v>140</v>
      </c>
      <c r="G11" s="343" t="s">
        <v>8</v>
      </c>
      <c r="H11" s="341" t="s">
        <v>139</v>
      </c>
      <c r="I11" s="342" t="s">
        <v>140</v>
      </c>
      <c r="J11" s="343" t="s">
        <v>8</v>
      </c>
      <c r="K11" s="341" t="s">
        <v>139</v>
      </c>
      <c r="L11" s="342" t="s">
        <v>140</v>
      </c>
      <c r="M11" s="343" t="s">
        <v>8</v>
      </c>
      <c r="N11" s="341" t="s">
        <v>139</v>
      </c>
      <c r="O11" s="342" t="s">
        <v>140</v>
      </c>
      <c r="P11" s="343" t="s">
        <v>8</v>
      </c>
      <c r="Q11" s="341" t="s">
        <v>139</v>
      </c>
      <c r="R11" s="342" t="s">
        <v>140</v>
      </c>
      <c r="S11" s="343" t="s">
        <v>8</v>
      </c>
      <c r="T11" s="341" t="s">
        <v>139</v>
      </c>
      <c r="U11" s="342" t="s">
        <v>140</v>
      </c>
      <c r="V11" s="343" t="s">
        <v>8</v>
      </c>
    </row>
    <row r="12" spans="1:22">
      <c r="A12" s="91">
        <v>1996</v>
      </c>
      <c r="B12" s="473">
        <v>2</v>
      </c>
      <c r="C12" s="273">
        <v>12011</v>
      </c>
      <c r="D12" s="84">
        <f t="shared" ref="D12:D27" si="0">IF(C12=0, "NA", B12/C12)</f>
        <v>1.6651402880692699E-4</v>
      </c>
      <c r="E12" s="473">
        <v>0</v>
      </c>
      <c r="F12" s="273">
        <v>3132</v>
      </c>
      <c r="G12" s="84">
        <f t="shared" ref="G12:G27" si="1">IF(F12=0, "NA", E12/F12)</f>
        <v>0</v>
      </c>
      <c r="H12" s="473"/>
      <c r="I12" s="273"/>
      <c r="J12" s="84"/>
      <c r="K12" s="473"/>
      <c r="L12" s="273"/>
      <c r="M12" s="84"/>
      <c r="N12" s="473"/>
      <c r="O12" s="273"/>
      <c r="P12" s="84"/>
      <c r="Q12" s="473"/>
      <c r="R12" s="273"/>
      <c r="S12" s="378"/>
      <c r="T12" s="479">
        <f t="shared" ref="T12:T26" si="2">B12+E12+H12+K12+N12+Q12</f>
        <v>2</v>
      </c>
      <c r="U12" s="363">
        <f>C12+F12+I12+L12+O12+R12</f>
        <v>15143</v>
      </c>
      <c r="V12" s="364">
        <v>0</v>
      </c>
    </row>
    <row r="13" spans="1:22">
      <c r="A13" s="89">
        <v>1997</v>
      </c>
      <c r="B13" s="474">
        <v>0</v>
      </c>
      <c r="C13" s="93">
        <v>16337</v>
      </c>
      <c r="D13" s="84">
        <f t="shared" si="0"/>
        <v>0</v>
      </c>
      <c r="E13" s="474">
        <v>0</v>
      </c>
      <c r="F13" s="93">
        <v>4443</v>
      </c>
      <c r="G13" s="84">
        <f t="shared" si="1"/>
        <v>0</v>
      </c>
      <c r="H13" s="474"/>
      <c r="I13" s="93"/>
      <c r="J13" s="84"/>
      <c r="K13" s="474">
        <v>0</v>
      </c>
      <c r="L13" s="93">
        <v>16</v>
      </c>
      <c r="M13" s="84">
        <f t="shared" ref="M13:M27" si="3">IF(L13=0, "NA", K13/L13)</f>
        <v>0</v>
      </c>
      <c r="N13" s="474">
        <v>0</v>
      </c>
      <c r="O13" s="93">
        <v>3</v>
      </c>
      <c r="P13" s="84">
        <f t="shared" ref="P13:P26" si="4">IF(O13=0, "NA", N13/O13)</f>
        <v>0</v>
      </c>
      <c r="Q13" s="474"/>
      <c r="R13" s="93"/>
      <c r="S13" s="379"/>
      <c r="T13" s="474">
        <f t="shared" si="2"/>
        <v>0</v>
      </c>
      <c r="U13" s="93">
        <f t="shared" ref="U13:U26" si="5">C13+F13+I13+L13+O13+R13</f>
        <v>20799</v>
      </c>
      <c r="V13" s="84">
        <v>0</v>
      </c>
    </row>
    <row r="14" spans="1:22">
      <c r="A14" s="89">
        <v>1998</v>
      </c>
      <c r="B14" s="474">
        <v>1</v>
      </c>
      <c r="C14" s="93">
        <v>18530</v>
      </c>
      <c r="D14" s="84">
        <f t="shared" si="0"/>
        <v>5.3966540744738264E-5</v>
      </c>
      <c r="E14" s="474">
        <v>0</v>
      </c>
      <c r="F14" s="93">
        <v>5098</v>
      </c>
      <c r="G14" s="84">
        <f t="shared" si="1"/>
        <v>0</v>
      </c>
      <c r="H14" s="474"/>
      <c r="I14" s="93"/>
      <c r="J14" s="84"/>
      <c r="K14" s="474">
        <v>0</v>
      </c>
      <c r="L14" s="93">
        <v>36</v>
      </c>
      <c r="M14" s="84">
        <f t="shared" si="3"/>
        <v>0</v>
      </c>
      <c r="N14" s="474">
        <v>0</v>
      </c>
      <c r="O14" s="93">
        <v>3</v>
      </c>
      <c r="P14" s="84">
        <f t="shared" si="4"/>
        <v>0</v>
      </c>
      <c r="Q14" s="474"/>
      <c r="R14" s="93"/>
      <c r="S14" s="84"/>
      <c r="T14" s="474">
        <f t="shared" si="2"/>
        <v>1</v>
      </c>
      <c r="U14" s="93">
        <f t="shared" si="5"/>
        <v>23667</v>
      </c>
      <c r="V14" s="84">
        <v>0</v>
      </c>
    </row>
    <row r="15" spans="1:22">
      <c r="A15" s="89">
        <v>1999</v>
      </c>
      <c r="B15" s="474">
        <v>0</v>
      </c>
      <c r="C15" s="93">
        <v>20467</v>
      </c>
      <c r="D15" s="84">
        <f t="shared" si="0"/>
        <v>0</v>
      </c>
      <c r="E15" s="474">
        <v>0</v>
      </c>
      <c r="F15" s="93">
        <v>5225</v>
      </c>
      <c r="G15" s="84">
        <f t="shared" si="1"/>
        <v>0</v>
      </c>
      <c r="H15" s="474"/>
      <c r="I15" s="93"/>
      <c r="J15" s="84"/>
      <c r="K15" s="474">
        <v>0</v>
      </c>
      <c r="L15" s="93">
        <v>12</v>
      </c>
      <c r="M15" s="84">
        <f t="shared" si="3"/>
        <v>0</v>
      </c>
      <c r="N15" s="474">
        <v>0</v>
      </c>
      <c r="O15" s="93">
        <v>2</v>
      </c>
      <c r="P15" s="84">
        <f t="shared" si="4"/>
        <v>0</v>
      </c>
      <c r="Q15" s="474"/>
      <c r="R15" s="93"/>
      <c r="S15" s="84"/>
      <c r="T15" s="474">
        <f t="shared" si="2"/>
        <v>0</v>
      </c>
      <c r="U15" s="93">
        <f t="shared" si="5"/>
        <v>25706</v>
      </c>
      <c r="V15" s="84">
        <v>0</v>
      </c>
    </row>
    <row r="16" spans="1:22">
      <c r="A16" s="89">
        <v>2000</v>
      </c>
      <c r="B16" s="474">
        <v>0</v>
      </c>
      <c r="C16" s="93">
        <v>23334</v>
      </c>
      <c r="D16" s="84">
        <f t="shared" si="0"/>
        <v>0</v>
      </c>
      <c r="E16" s="474">
        <v>0</v>
      </c>
      <c r="F16" s="93">
        <v>5778</v>
      </c>
      <c r="G16" s="84">
        <f t="shared" si="1"/>
        <v>0</v>
      </c>
      <c r="H16" s="474"/>
      <c r="I16" s="93"/>
      <c r="J16" s="84"/>
      <c r="K16" s="474">
        <v>0</v>
      </c>
      <c r="L16" s="93">
        <v>38</v>
      </c>
      <c r="M16" s="84">
        <f t="shared" si="3"/>
        <v>0</v>
      </c>
      <c r="N16" s="474"/>
      <c r="O16" s="93"/>
      <c r="P16" s="84"/>
      <c r="Q16" s="474"/>
      <c r="R16" s="93"/>
      <c r="S16" s="84"/>
      <c r="T16" s="474">
        <f t="shared" si="2"/>
        <v>0</v>
      </c>
      <c r="U16" s="93">
        <f t="shared" si="5"/>
        <v>29150</v>
      </c>
      <c r="V16" s="84">
        <v>0</v>
      </c>
    </row>
    <row r="17" spans="1:22">
      <c r="A17" s="89">
        <v>2001</v>
      </c>
      <c r="B17" s="474">
        <v>1</v>
      </c>
      <c r="C17" s="93">
        <v>25661</v>
      </c>
      <c r="D17" s="84">
        <f t="shared" si="0"/>
        <v>3.8969642648376916E-5</v>
      </c>
      <c r="E17" s="474">
        <v>0</v>
      </c>
      <c r="F17" s="93">
        <v>7691</v>
      </c>
      <c r="G17" s="84">
        <f t="shared" si="1"/>
        <v>0</v>
      </c>
      <c r="H17" s="474"/>
      <c r="I17" s="93"/>
      <c r="J17" s="84"/>
      <c r="K17" s="474">
        <v>0</v>
      </c>
      <c r="L17" s="93">
        <v>26</v>
      </c>
      <c r="M17" s="84">
        <f t="shared" si="3"/>
        <v>0</v>
      </c>
      <c r="N17" s="474"/>
      <c r="O17" s="93"/>
      <c r="P17" s="84"/>
      <c r="Q17" s="474"/>
      <c r="R17" s="93"/>
      <c r="S17" s="84"/>
      <c r="T17" s="474">
        <f t="shared" si="2"/>
        <v>1</v>
      </c>
      <c r="U17" s="93">
        <f t="shared" si="5"/>
        <v>33378</v>
      </c>
      <c r="V17" s="84">
        <v>0</v>
      </c>
    </row>
    <row r="18" spans="1:22">
      <c r="A18" s="89">
        <v>2002</v>
      </c>
      <c r="B18" s="474">
        <v>0</v>
      </c>
      <c r="C18" s="93">
        <v>20727</v>
      </c>
      <c r="D18" s="84">
        <f t="shared" si="0"/>
        <v>0</v>
      </c>
      <c r="E18" s="474">
        <v>0</v>
      </c>
      <c r="F18" s="93">
        <v>6804</v>
      </c>
      <c r="G18" s="84">
        <f t="shared" si="1"/>
        <v>0</v>
      </c>
      <c r="H18" s="474"/>
      <c r="I18" s="93"/>
      <c r="J18" s="84"/>
      <c r="K18" s="474">
        <v>0</v>
      </c>
      <c r="L18" s="93">
        <v>55</v>
      </c>
      <c r="M18" s="84">
        <f t="shared" si="3"/>
        <v>0</v>
      </c>
      <c r="N18" s="474">
        <v>0</v>
      </c>
      <c r="O18" s="93">
        <v>1</v>
      </c>
      <c r="P18" s="84">
        <f t="shared" si="4"/>
        <v>0</v>
      </c>
      <c r="Q18" s="474"/>
      <c r="R18" s="93"/>
      <c r="S18" s="84"/>
      <c r="T18" s="474">
        <f t="shared" si="2"/>
        <v>0</v>
      </c>
      <c r="U18" s="93">
        <f t="shared" si="5"/>
        <v>27587</v>
      </c>
      <c r="V18" s="84">
        <v>0</v>
      </c>
    </row>
    <row r="19" spans="1:22">
      <c r="A19" s="89">
        <v>2003</v>
      </c>
      <c r="B19" s="474">
        <v>0</v>
      </c>
      <c r="C19" s="93">
        <v>16352</v>
      </c>
      <c r="D19" s="84">
        <f t="shared" si="0"/>
        <v>0</v>
      </c>
      <c r="E19" s="474">
        <v>0</v>
      </c>
      <c r="F19" s="93">
        <v>5607</v>
      </c>
      <c r="G19" s="84">
        <f t="shared" si="1"/>
        <v>0</v>
      </c>
      <c r="H19" s="474"/>
      <c r="I19" s="93"/>
      <c r="J19" s="84"/>
      <c r="K19" s="474">
        <v>0</v>
      </c>
      <c r="L19" s="93">
        <v>48</v>
      </c>
      <c r="M19" s="84">
        <f t="shared" si="3"/>
        <v>0</v>
      </c>
      <c r="N19" s="474">
        <v>0</v>
      </c>
      <c r="O19" s="93">
        <v>1</v>
      </c>
      <c r="P19" s="84">
        <f t="shared" si="4"/>
        <v>0</v>
      </c>
      <c r="Q19" s="474"/>
      <c r="R19" s="93"/>
      <c r="S19" s="84"/>
      <c r="T19" s="474">
        <f t="shared" si="2"/>
        <v>0</v>
      </c>
      <c r="U19" s="93">
        <f t="shared" si="5"/>
        <v>22008</v>
      </c>
      <c r="V19" s="84">
        <v>0</v>
      </c>
    </row>
    <row r="20" spans="1:22">
      <c r="A20" s="89">
        <v>2004</v>
      </c>
      <c r="B20" s="474">
        <v>0</v>
      </c>
      <c r="C20" s="93">
        <v>12052</v>
      </c>
      <c r="D20" s="84">
        <f t="shared" si="0"/>
        <v>0</v>
      </c>
      <c r="E20" s="474">
        <v>0</v>
      </c>
      <c r="F20" s="93">
        <v>4757</v>
      </c>
      <c r="G20" s="84">
        <f t="shared" si="1"/>
        <v>0</v>
      </c>
      <c r="H20" s="474"/>
      <c r="I20" s="93"/>
      <c r="J20" s="84"/>
      <c r="K20" s="474">
        <v>0</v>
      </c>
      <c r="L20" s="93">
        <v>6</v>
      </c>
      <c r="M20" s="84">
        <f t="shared" si="3"/>
        <v>0</v>
      </c>
      <c r="N20" s="474">
        <v>0</v>
      </c>
      <c r="O20" s="93">
        <v>1</v>
      </c>
      <c r="P20" s="84">
        <f t="shared" si="4"/>
        <v>0</v>
      </c>
      <c r="Q20" s="474"/>
      <c r="R20" s="93"/>
      <c r="S20" s="84"/>
      <c r="T20" s="474">
        <f t="shared" si="2"/>
        <v>0</v>
      </c>
      <c r="U20" s="93">
        <f t="shared" si="5"/>
        <v>16816</v>
      </c>
      <c r="V20" s="84">
        <v>0</v>
      </c>
    </row>
    <row r="21" spans="1:22">
      <c r="A21" s="89">
        <v>2005</v>
      </c>
      <c r="B21" s="474">
        <v>0</v>
      </c>
      <c r="C21" s="93">
        <v>9620</v>
      </c>
      <c r="D21" s="84">
        <f t="shared" si="0"/>
        <v>0</v>
      </c>
      <c r="E21" s="474">
        <v>0</v>
      </c>
      <c r="F21" s="93">
        <v>3638</v>
      </c>
      <c r="G21" s="84">
        <f t="shared" si="1"/>
        <v>0</v>
      </c>
      <c r="H21" s="474"/>
      <c r="I21" s="93"/>
      <c r="J21" s="84"/>
      <c r="K21" s="474">
        <v>0</v>
      </c>
      <c r="L21" s="93">
        <v>11</v>
      </c>
      <c r="M21" s="84">
        <f t="shared" si="3"/>
        <v>0</v>
      </c>
      <c r="N21" s="474">
        <v>0</v>
      </c>
      <c r="O21" s="93">
        <v>2</v>
      </c>
      <c r="P21" s="84">
        <f t="shared" si="4"/>
        <v>0</v>
      </c>
      <c r="Q21" s="474"/>
      <c r="R21" s="93"/>
      <c r="S21" s="84"/>
      <c r="T21" s="474">
        <f t="shared" si="2"/>
        <v>0</v>
      </c>
      <c r="U21" s="93">
        <f t="shared" si="5"/>
        <v>13271</v>
      </c>
      <c r="V21" s="84">
        <v>0</v>
      </c>
    </row>
    <row r="22" spans="1:22">
      <c r="A22" s="89">
        <v>2006</v>
      </c>
      <c r="B22" s="474">
        <v>0</v>
      </c>
      <c r="C22" s="93">
        <v>7685</v>
      </c>
      <c r="D22" s="84">
        <f t="shared" si="0"/>
        <v>0</v>
      </c>
      <c r="E22" s="474">
        <v>1</v>
      </c>
      <c r="F22" s="93">
        <v>2340</v>
      </c>
      <c r="G22" s="84">
        <f t="shared" si="1"/>
        <v>4.2735042735042735E-4</v>
      </c>
      <c r="H22" s="474"/>
      <c r="I22" s="93"/>
      <c r="J22" s="84"/>
      <c r="K22" s="474">
        <v>0</v>
      </c>
      <c r="L22" s="93">
        <v>4</v>
      </c>
      <c r="M22" s="84">
        <f t="shared" si="3"/>
        <v>0</v>
      </c>
      <c r="N22" s="474">
        <v>0</v>
      </c>
      <c r="O22" s="93">
        <v>2</v>
      </c>
      <c r="P22" s="84">
        <f t="shared" si="4"/>
        <v>0</v>
      </c>
      <c r="Q22" s="474"/>
      <c r="R22" s="93"/>
      <c r="S22" s="84"/>
      <c r="T22" s="474">
        <f t="shared" si="2"/>
        <v>1</v>
      </c>
      <c r="U22" s="93">
        <f t="shared" si="5"/>
        <v>10031</v>
      </c>
      <c r="V22" s="84">
        <v>0</v>
      </c>
    </row>
    <row r="23" spans="1:22">
      <c r="A23" s="89">
        <v>2007</v>
      </c>
      <c r="B23" s="474">
        <v>0</v>
      </c>
      <c r="C23" s="93">
        <v>5833</v>
      </c>
      <c r="D23" s="84">
        <f t="shared" si="0"/>
        <v>0</v>
      </c>
      <c r="E23" s="474">
        <v>0</v>
      </c>
      <c r="F23" s="93">
        <v>1645</v>
      </c>
      <c r="G23" s="84">
        <f t="shared" si="1"/>
        <v>0</v>
      </c>
      <c r="H23" s="474"/>
      <c r="I23" s="93"/>
      <c r="J23" s="84"/>
      <c r="K23" s="474"/>
      <c r="L23" s="93"/>
      <c r="M23" s="84"/>
      <c r="N23" s="474"/>
      <c r="O23" s="93"/>
      <c r="P23" s="84"/>
      <c r="Q23" s="474">
        <v>0</v>
      </c>
      <c r="R23" s="93">
        <v>134</v>
      </c>
      <c r="S23" s="84">
        <f t="shared" ref="S23:S24" si="6">IF(R23=0, "NA", Q23/R23)</f>
        <v>0</v>
      </c>
      <c r="T23" s="474">
        <f t="shared" si="2"/>
        <v>0</v>
      </c>
      <c r="U23" s="93">
        <f t="shared" si="5"/>
        <v>7612</v>
      </c>
      <c r="V23" s="84">
        <v>0</v>
      </c>
    </row>
    <row r="24" spans="1:22">
      <c r="A24" s="89">
        <v>2008</v>
      </c>
      <c r="B24" s="474">
        <v>0</v>
      </c>
      <c r="C24" s="93">
        <v>3491</v>
      </c>
      <c r="D24" s="84">
        <f t="shared" si="0"/>
        <v>0</v>
      </c>
      <c r="E24" s="474">
        <v>0</v>
      </c>
      <c r="F24" s="93">
        <v>863</v>
      </c>
      <c r="G24" s="84">
        <f t="shared" si="1"/>
        <v>0</v>
      </c>
      <c r="H24" s="474">
        <v>0</v>
      </c>
      <c r="I24" s="93">
        <v>308</v>
      </c>
      <c r="J24" s="84">
        <f>IF(I24=0, "NA", H24/I24)</f>
        <v>0</v>
      </c>
      <c r="K24" s="474">
        <v>0</v>
      </c>
      <c r="L24" s="93">
        <v>1</v>
      </c>
      <c r="M24" s="84">
        <f t="shared" si="3"/>
        <v>0</v>
      </c>
      <c r="N24" s="474"/>
      <c r="O24" s="93"/>
      <c r="P24" s="84"/>
      <c r="Q24" s="474">
        <v>0</v>
      </c>
      <c r="R24" s="93">
        <v>167</v>
      </c>
      <c r="S24" s="84">
        <f t="shared" si="6"/>
        <v>0</v>
      </c>
      <c r="T24" s="474">
        <f t="shared" si="2"/>
        <v>0</v>
      </c>
      <c r="U24" s="93">
        <f t="shared" si="5"/>
        <v>4830</v>
      </c>
      <c r="V24" s="84">
        <v>0</v>
      </c>
    </row>
    <row r="25" spans="1:22">
      <c r="A25" s="89">
        <v>2009</v>
      </c>
      <c r="B25" s="474">
        <v>0</v>
      </c>
      <c r="C25" s="93">
        <v>2222</v>
      </c>
      <c r="D25" s="84">
        <f t="shared" si="0"/>
        <v>0</v>
      </c>
      <c r="E25" s="474">
        <v>0</v>
      </c>
      <c r="F25" s="93">
        <v>473</v>
      </c>
      <c r="G25" s="84">
        <f t="shared" si="1"/>
        <v>0</v>
      </c>
      <c r="H25" s="474">
        <v>0</v>
      </c>
      <c r="I25" s="93">
        <v>171</v>
      </c>
      <c r="J25" s="84">
        <f>IF(I25=0, "NA", H25/I25)</f>
        <v>0</v>
      </c>
      <c r="K25" s="474">
        <v>0</v>
      </c>
      <c r="L25" s="93">
        <v>24</v>
      </c>
      <c r="M25" s="84">
        <f t="shared" si="3"/>
        <v>0</v>
      </c>
      <c r="N25" s="474">
        <v>0</v>
      </c>
      <c r="O25" s="93">
        <v>1</v>
      </c>
      <c r="P25" s="84">
        <f t="shared" si="4"/>
        <v>0</v>
      </c>
      <c r="Q25" s="474">
        <v>0</v>
      </c>
      <c r="R25" s="93">
        <v>29</v>
      </c>
      <c r="S25" s="84">
        <f>IF(R25=0, "NA", Q25/R25)</f>
        <v>0</v>
      </c>
      <c r="T25" s="474">
        <f t="shared" si="2"/>
        <v>0</v>
      </c>
      <c r="U25" s="93">
        <f t="shared" si="5"/>
        <v>2920</v>
      </c>
      <c r="V25" s="84">
        <v>0</v>
      </c>
    </row>
    <row r="26" spans="1:22">
      <c r="A26" s="89">
        <v>2010</v>
      </c>
      <c r="B26" s="474">
        <v>0</v>
      </c>
      <c r="C26" s="93">
        <v>901</v>
      </c>
      <c r="D26" s="84">
        <f t="shared" si="0"/>
        <v>0</v>
      </c>
      <c r="E26" s="474">
        <v>0</v>
      </c>
      <c r="F26" s="93">
        <v>142</v>
      </c>
      <c r="G26" s="84">
        <f t="shared" si="1"/>
        <v>0</v>
      </c>
      <c r="H26" s="474">
        <v>0</v>
      </c>
      <c r="I26" s="93">
        <v>35</v>
      </c>
      <c r="J26" s="84">
        <f t="shared" ref="J26:J27" si="7">IF(I26=0, "NA", H26/I26)</f>
        <v>0</v>
      </c>
      <c r="K26" s="474">
        <v>0</v>
      </c>
      <c r="L26" s="93">
        <v>37</v>
      </c>
      <c r="M26" s="84">
        <f t="shared" si="3"/>
        <v>0</v>
      </c>
      <c r="N26" s="474">
        <v>0</v>
      </c>
      <c r="O26" s="93">
        <v>3</v>
      </c>
      <c r="P26" s="84">
        <f t="shared" si="4"/>
        <v>0</v>
      </c>
      <c r="Q26" s="474">
        <v>0</v>
      </c>
      <c r="R26" s="93">
        <v>6</v>
      </c>
      <c r="S26" s="84">
        <f t="shared" ref="S26:S27" si="8">IF(R26=0, "NA", Q26/R26)</f>
        <v>0</v>
      </c>
      <c r="T26" s="474">
        <f t="shared" si="2"/>
        <v>0</v>
      </c>
      <c r="U26" s="93">
        <f t="shared" si="5"/>
        <v>1124</v>
      </c>
      <c r="V26" s="84">
        <v>0</v>
      </c>
    </row>
    <row r="27" spans="1:22" ht="13.5" thickBot="1">
      <c r="A27" s="89">
        <v>2011</v>
      </c>
      <c r="B27" s="478">
        <v>0</v>
      </c>
      <c r="C27" s="217">
        <v>33</v>
      </c>
      <c r="D27" s="84">
        <f t="shared" si="0"/>
        <v>0</v>
      </c>
      <c r="E27" s="478">
        <v>0</v>
      </c>
      <c r="F27" s="217">
        <v>6</v>
      </c>
      <c r="G27" s="84">
        <f t="shared" si="1"/>
        <v>0</v>
      </c>
      <c r="H27" s="478">
        <v>0</v>
      </c>
      <c r="I27" s="217">
        <v>4</v>
      </c>
      <c r="J27" s="84">
        <f t="shared" si="7"/>
        <v>0</v>
      </c>
      <c r="K27" s="478">
        <v>0</v>
      </c>
      <c r="L27" s="217">
        <v>2</v>
      </c>
      <c r="M27" s="84">
        <f t="shared" si="3"/>
        <v>0</v>
      </c>
      <c r="N27" s="478"/>
      <c r="O27" s="217"/>
      <c r="P27" s="84"/>
      <c r="Q27" s="478">
        <v>0</v>
      </c>
      <c r="R27" s="217">
        <v>1</v>
      </c>
      <c r="S27" s="84">
        <f t="shared" si="8"/>
        <v>0</v>
      </c>
      <c r="T27" s="478">
        <f t="shared" ref="T27:U27" si="9">B27+E27+H27+K27+N27+Q27</f>
        <v>0</v>
      </c>
      <c r="U27" s="217">
        <f t="shared" si="9"/>
        <v>46</v>
      </c>
      <c r="V27" s="84">
        <v>0</v>
      </c>
    </row>
    <row r="28" spans="1:22" ht="13.5" thickBot="1">
      <c r="A28" s="85" t="s">
        <v>9</v>
      </c>
      <c r="B28" s="218">
        <f>SUM(B12:B27)</f>
        <v>4</v>
      </c>
      <c r="C28" s="272">
        <f>SUM(C12:C27)</f>
        <v>195256</v>
      </c>
      <c r="D28" s="95">
        <f>B28/C28</f>
        <v>2.048592616872209E-5</v>
      </c>
      <c r="E28" s="218">
        <f>SUM(E12:E27)</f>
        <v>1</v>
      </c>
      <c r="F28" s="272">
        <f>SUM(F12:F27)</f>
        <v>57642</v>
      </c>
      <c r="G28" s="95">
        <f>E28/F28</f>
        <v>1.7348461191492315E-5</v>
      </c>
      <c r="H28" s="218">
        <f>SUM(H12:H27)</f>
        <v>0</v>
      </c>
      <c r="I28" s="272">
        <f>SUM(I12:I27)</f>
        <v>518</v>
      </c>
      <c r="J28" s="95">
        <f>H28/I28</f>
        <v>0</v>
      </c>
      <c r="K28" s="218">
        <f>SUM(K12:K27)</f>
        <v>0</v>
      </c>
      <c r="L28" s="272">
        <f>SUM(L12:L27)</f>
        <v>316</v>
      </c>
      <c r="M28" s="95">
        <f>K28/L28</f>
        <v>0</v>
      </c>
      <c r="N28" s="218">
        <f>SUM(N12:N27)</f>
        <v>0</v>
      </c>
      <c r="O28" s="272">
        <f>SUM(O12:O27)</f>
        <v>19</v>
      </c>
      <c r="P28" s="95">
        <f>N28/O28</f>
        <v>0</v>
      </c>
      <c r="Q28" s="218">
        <f>SUM(Q12:Q27)</f>
        <v>0</v>
      </c>
      <c r="R28" s="272">
        <f>SUM(R12:R27)</f>
        <v>337</v>
      </c>
      <c r="S28" s="95">
        <f>Q28/R28</f>
        <v>0</v>
      </c>
      <c r="T28" s="218">
        <f>SUM(T12:T27)</f>
        <v>5</v>
      </c>
      <c r="U28" s="272">
        <f>SUM(U12:U27)</f>
        <v>254088</v>
      </c>
      <c r="V28" s="510">
        <v>2.5625631488776001E-5</v>
      </c>
    </row>
    <row r="29" spans="1:22">
      <c r="A29" s="345"/>
      <c r="B29" s="345"/>
      <c r="C29" s="345"/>
      <c r="D29" s="345"/>
      <c r="E29" s="345"/>
      <c r="F29" s="345"/>
      <c r="G29" s="345"/>
      <c r="H29" s="345"/>
      <c r="I29" s="345"/>
      <c r="J29" s="345"/>
      <c r="K29" s="345"/>
      <c r="L29" s="345"/>
      <c r="M29" s="345"/>
      <c r="N29" s="345"/>
      <c r="O29" s="345"/>
      <c r="P29" s="345"/>
      <c r="Q29" s="345"/>
      <c r="U29" s="426"/>
    </row>
  </sheetData>
  <mergeCells count="9">
    <mergeCell ref="A10:A11"/>
    <mergeCell ref="B10:D10"/>
    <mergeCell ref="E10:G10"/>
    <mergeCell ref="A4:P7"/>
    <mergeCell ref="T10:V10"/>
    <mergeCell ref="Q10:S10"/>
    <mergeCell ref="H10:J10"/>
    <mergeCell ref="K10:M10"/>
    <mergeCell ref="N10:P10"/>
  </mergeCells>
  <phoneticPr fontId="0" type="noConversion"/>
  <pageMargins left="0.75" right="0.75" top="1" bottom="1" header="0.5" footer="0.5"/>
  <pageSetup scale="85" orientation="landscape" r:id="rId1"/>
  <headerFooter alignWithMargins="0">
    <oddFooter>&amp;C&amp;14B-&amp;P-4</oddFooter>
  </headerFooter>
  <drawing r:id="rId2"/>
</worksheet>
</file>

<file path=xl/worksheets/sheet14.xml><?xml version="1.0" encoding="utf-8"?>
<worksheet xmlns="http://schemas.openxmlformats.org/spreadsheetml/2006/main" xmlns:r="http://schemas.openxmlformats.org/officeDocument/2006/relationships">
  <sheetPr codeName="Sheet10"/>
  <dimension ref="A1:AB58"/>
  <sheetViews>
    <sheetView zoomScale="50" workbookViewId="0">
      <selection activeCell="S18" sqref="S18"/>
    </sheetView>
  </sheetViews>
  <sheetFormatPr defaultRowHeight="12.75"/>
  <cols>
    <col min="1" max="1" width="12.140625" customWidth="1"/>
    <col min="2" max="2" width="11.85546875" bestFit="1" customWidth="1"/>
    <col min="3" max="3" width="13.85546875" bestFit="1" customWidth="1"/>
    <col min="4" max="4" width="13.5703125" bestFit="1" customWidth="1"/>
    <col min="5" max="5" width="11.5703125" bestFit="1" customWidth="1"/>
    <col min="6" max="6" width="11.28515625" bestFit="1" customWidth="1"/>
    <col min="7" max="7" width="13.5703125" bestFit="1" customWidth="1"/>
    <col min="8" max="8" width="11.5703125" bestFit="1" customWidth="1"/>
    <col min="9" max="9" width="11" bestFit="1" customWidth="1"/>
    <col min="10" max="10" width="13.5703125" bestFit="1" customWidth="1"/>
    <col min="11" max="11" width="11.5703125" bestFit="1" customWidth="1"/>
    <col min="12" max="12" width="10.42578125" customWidth="1"/>
    <col min="13" max="13" width="13.5703125" bestFit="1" customWidth="1"/>
    <col min="14" max="16" width="14.7109375" customWidth="1"/>
  </cols>
  <sheetData>
    <row r="1" spans="1:17" ht="15.75">
      <c r="A1" s="569" t="s">
        <v>10</v>
      </c>
      <c r="B1" s="571" t="s">
        <v>15</v>
      </c>
      <c r="C1" s="567"/>
      <c r="D1" s="567"/>
      <c r="E1" s="567" t="s">
        <v>16</v>
      </c>
      <c r="F1" s="567"/>
      <c r="G1" s="567"/>
      <c r="H1" s="567" t="s">
        <v>17</v>
      </c>
      <c r="I1" s="567"/>
      <c r="J1" s="567"/>
      <c r="K1" s="567" t="s">
        <v>14</v>
      </c>
      <c r="L1" s="567"/>
      <c r="M1" s="567"/>
      <c r="N1" s="567" t="s">
        <v>9</v>
      </c>
      <c r="O1" s="567"/>
      <c r="P1" s="568"/>
    </row>
    <row r="2" spans="1:17" ht="48" thickBot="1">
      <c r="A2" s="570"/>
      <c r="B2" s="267" t="s">
        <v>6</v>
      </c>
      <c r="C2" s="268" t="s">
        <v>114</v>
      </c>
      <c r="D2" s="268" t="s">
        <v>20</v>
      </c>
      <c r="E2" s="268" t="s">
        <v>6</v>
      </c>
      <c r="F2" s="268" t="s">
        <v>114</v>
      </c>
      <c r="G2" s="268" t="s">
        <v>20</v>
      </c>
      <c r="H2" s="268" t="s">
        <v>6</v>
      </c>
      <c r="I2" s="268" t="s">
        <v>114</v>
      </c>
      <c r="J2" s="268" t="s">
        <v>20</v>
      </c>
      <c r="K2" s="268" t="s">
        <v>6</v>
      </c>
      <c r="L2" s="268" t="s">
        <v>114</v>
      </c>
      <c r="M2" s="268" t="s">
        <v>20</v>
      </c>
      <c r="N2" s="268" t="s">
        <v>6</v>
      </c>
      <c r="O2" s="268" t="s">
        <v>114</v>
      </c>
      <c r="P2" s="269" t="s">
        <v>20</v>
      </c>
      <c r="Q2">
        <v>2005</v>
      </c>
    </row>
    <row r="3" spans="1:17" ht="15">
      <c r="A3" s="220">
        <v>1984</v>
      </c>
      <c r="B3" s="221">
        <v>218</v>
      </c>
      <c r="C3" s="255">
        <v>626</v>
      </c>
      <c r="D3" s="212">
        <f>B3/C3</f>
        <v>0.34824281150159747</v>
      </c>
      <c r="E3" s="222">
        <v>69</v>
      </c>
      <c r="F3" s="255">
        <v>186</v>
      </c>
      <c r="G3" s="212">
        <f>E3/F3</f>
        <v>0.37096774193548387</v>
      </c>
      <c r="H3" s="222">
        <v>62</v>
      </c>
      <c r="I3" s="255">
        <v>186</v>
      </c>
      <c r="J3" s="212">
        <f>H3/I3</f>
        <v>0.33333333333333331</v>
      </c>
      <c r="K3" s="223">
        <v>32</v>
      </c>
      <c r="L3" s="256">
        <v>89</v>
      </c>
      <c r="M3" s="212">
        <f>K3/L3</f>
        <v>0.3595505617977528</v>
      </c>
      <c r="N3" s="261">
        <f>B3+E3+H3+K3</f>
        <v>381</v>
      </c>
      <c r="O3" s="261">
        <f>C3+F3+I3+L3</f>
        <v>1087</v>
      </c>
      <c r="P3" s="262">
        <f>N3/O3</f>
        <v>0.35050597976080955</v>
      </c>
    </row>
    <row r="4" spans="1:17" ht="15">
      <c r="A4" s="211">
        <v>1985</v>
      </c>
      <c r="B4" s="224">
        <v>360</v>
      </c>
      <c r="C4" s="257">
        <v>1099</v>
      </c>
      <c r="D4" s="183">
        <f t="shared" ref="D4:D25" si="0">B4/C4</f>
        <v>0.32757051865332121</v>
      </c>
      <c r="E4" s="225">
        <v>102</v>
      </c>
      <c r="F4" s="257">
        <v>263</v>
      </c>
      <c r="G4" s="183">
        <f t="shared" ref="G4:G26" si="1">E4/F4</f>
        <v>0.38783269961977185</v>
      </c>
      <c r="H4" s="225">
        <v>91</v>
      </c>
      <c r="I4" s="257">
        <v>259</v>
      </c>
      <c r="J4" s="183">
        <f t="shared" ref="J4:J26" si="2">H4/I4</f>
        <v>0.35135135135135137</v>
      </c>
      <c r="K4" s="215">
        <v>38</v>
      </c>
      <c r="L4" s="258">
        <v>137</v>
      </c>
      <c r="M4" s="183">
        <f t="shared" ref="M4:M26" si="3">K4/L4</f>
        <v>0.27737226277372262</v>
      </c>
      <c r="N4" s="263">
        <f t="shared" ref="N4:O21" si="4">B4+E4+H4+K4</f>
        <v>591</v>
      </c>
      <c r="O4" s="263">
        <f t="shared" si="4"/>
        <v>1758</v>
      </c>
      <c r="P4" s="264">
        <f t="shared" ref="P4:P26" si="5">N4/O4</f>
        <v>0.33617747440273038</v>
      </c>
    </row>
    <row r="5" spans="1:17" ht="15">
      <c r="A5" s="211">
        <v>1986</v>
      </c>
      <c r="B5" s="224">
        <v>477</v>
      </c>
      <c r="C5" s="257">
        <v>1342</v>
      </c>
      <c r="D5" s="183">
        <f t="shared" si="0"/>
        <v>0.35543964232488823</v>
      </c>
      <c r="E5" s="225">
        <v>134</v>
      </c>
      <c r="F5" s="257">
        <v>319</v>
      </c>
      <c r="G5" s="183">
        <f t="shared" si="1"/>
        <v>0.42006269592476492</v>
      </c>
      <c r="H5" s="225">
        <v>132</v>
      </c>
      <c r="I5" s="257">
        <v>337</v>
      </c>
      <c r="J5" s="183">
        <f t="shared" si="2"/>
        <v>0.39169139465875369</v>
      </c>
      <c r="K5" s="215">
        <v>65</v>
      </c>
      <c r="L5" s="258">
        <v>177</v>
      </c>
      <c r="M5" s="183">
        <f t="shared" si="3"/>
        <v>0.3672316384180791</v>
      </c>
      <c r="N5" s="263">
        <f t="shared" si="4"/>
        <v>808</v>
      </c>
      <c r="O5" s="263">
        <f t="shared" si="4"/>
        <v>2175</v>
      </c>
      <c r="P5" s="264">
        <f t="shared" si="5"/>
        <v>0.37149425287356319</v>
      </c>
    </row>
    <row r="6" spans="1:17" ht="15">
      <c r="A6" s="211">
        <v>1987</v>
      </c>
      <c r="B6" s="224">
        <v>696</v>
      </c>
      <c r="C6" s="257">
        <v>2236</v>
      </c>
      <c r="D6" s="183">
        <f t="shared" si="0"/>
        <v>0.31127012522361358</v>
      </c>
      <c r="E6" s="225">
        <v>146</v>
      </c>
      <c r="F6" s="257">
        <v>402</v>
      </c>
      <c r="G6" s="183">
        <f t="shared" si="1"/>
        <v>0.36318407960199006</v>
      </c>
      <c r="H6" s="225">
        <v>112</v>
      </c>
      <c r="I6" s="257">
        <v>385</v>
      </c>
      <c r="J6" s="183">
        <f t="shared" si="2"/>
        <v>0.29090909090909089</v>
      </c>
      <c r="K6" s="215">
        <v>66</v>
      </c>
      <c r="L6" s="258">
        <v>220</v>
      </c>
      <c r="M6" s="183">
        <f t="shared" si="3"/>
        <v>0.3</v>
      </c>
      <c r="N6" s="263">
        <f t="shared" si="4"/>
        <v>1020</v>
      </c>
      <c r="O6" s="263">
        <f t="shared" si="4"/>
        <v>3243</v>
      </c>
      <c r="P6" s="264">
        <f t="shared" si="5"/>
        <v>0.31452358926919521</v>
      </c>
    </row>
    <row r="7" spans="1:17" ht="15">
      <c r="A7" s="211">
        <v>1988</v>
      </c>
      <c r="B7" s="224">
        <v>671</v>
      </c>
      <c r="C7" s="257">
        <v>1958</v>
      </c>
      <c r="D7" s="183">
        <f t="shared" si="0"/>
        <v>0.34269662921348315</v>
      </c>
      <c r="E7" s="225">
        <v>385</v>
      </c>
      <c r="F7" s="257">
        <v>1218</v>
      </c>
      <c r="G7" s="183">
        <f t="shared" si="1"/>
        <v>0.31609195402298851</v>
      </c>
      <c r="H7" s="225">
        <v>162</v>
      </c>
      <c r="I7" s="257">
        <v>512</v>
      </c>
      <c r="J7" s="183">
        <f t="shared" si="2"/>
        <v>0.31640625</v>
      </c>
      <c r="K7" s="215">
        <v>57</v>
      </c>
      <c r="L7" s="258">
        <v>166</v>
      </c>
      <c r="M7" s="183">
        <f t="shared" si="3"/>
        <v>0.34337349397590361</v>
      </c>
      <c r="N7" s="263">
        <f t="shared" si="4"/>
        <v>1275</v>
      </c>
      <c r="O7" s="263">
        <f t="shared" si="4"/>
        <v>3854</v>
      </c>
      <c r="P7" s="264">
        <f t="shared" si="5"/>
        <v>0.33082511676180593</v>
      </c>
    </row>
    <row r="8" spans="1:17" ht="15">
      <c r="A8" s="211">
        <v>1989</v>
      </c>
      <c r="B8" s="224">
        <v>865</v>
      </c>
      <c r="C8" s="257">
        <v>2877</v>
      </c>
      <c r="D8" s="183">
        <f t="shared" si="0"/>
        <v>0.30066041014946127</v>
      </c>
      <c r="E8" s="225">
        <v>407</v>
      </c>
      <c r="F8" s="257">
        <v>1295</v>
      </c>
      <c r="G8" s="183">
        <f t="shared" si="1"/>
        <v>0.31428571428571428</v>
      </c>
      <c r="H8" s="225">
        <v>178</v>
      </c>
      <c r="I8" s="257">
        <v>573</v>
      </c>
      <c r="J8" s="183">
        <f t="shared" si="2"/>
        <v>0.31064572425828968</v>
      </c>
      <c r="K8" s="215">
        <v>34</v>
      </c>
      <c r="L8" s="258">
        <v>142</v>
      </c>
      <c r="M8" s="183">
        <f t="shared" si="3"/>
        <v>0.23943661971830985</v>
      </c>
      <c r="N8" s="263">
        <f t="shared" si="4"/>
        <v>1484</v>
      </c>
      <c r="O8" s="263">
        <f t="shared" si="4"/>
        <v>4887</v>
      </c>
      <c r="P8" s="264">
        <f t="shared" si="5"/>
        <v>0.30366277880090037</v>
      </c>
    </row>
    <row r="9" spans="1:17" ht="15">
      <c r="A9" s="211">
        <v>1990</v>
      </c>
      <c r="B9" s="224">
        <v>925</v>
      </c>
      <c r="C9" s="257">
        <v>3026</v>
      </c>
      <c r="D9" s="183">
        <f t="shared" si="0"/>
        <v>0.30568407138136156</v>
      </c>
      <c r="E9" s="225">
        <v>313</v>
      </c>
      <c r="F9" s="257">
        <v>948</v>
      </c>
      <c r="G9" s="183">
        <f t="shared" si="1"/>
        <v>0.33016877637130804</v>
      </c>
      <c r="H9" s="225">
        <v>101</v>
      </c>
      <c r="I9" s="257">
        <v>345</v>
      </c>
      <c r="J9" s="183">
        <f t="shared" si="2"/>
        <v>0.29275362318840581</v>
      </c>
      <c r="K9" s="215">
        <v>17</v>
      </c>
      <c r="L9" s="258">
        <v>57</v>
      </c>
      <c r="M9" s="183">
        <f t="shared" si="3"/>
        <v>0.2982456140350877</v>
      </c>
      <c r="N9" s="263">
        <f t="shared" si="4"/>
        <v>1356</v>
      </c>
      <c r="O9" s="263">
        <f t="shared" si="4"/>
        <v>4376</v>
      </c>
      <c r="P9" s="264">
        <f t="shared" si="5"/>
        <v>0.30987202925045704</v>
      </c>
    </row>
    <row r="10" spans="1:17" ht="15">
      <c r="A10" s="211">
        <v>1991</v>
      </c>
      <c r="B10" s="224">
        <v>1536</v>
      </c>
      <c r="C10" s="257">
        <v>5577</v>
      </c>
      <c r="D10" s="183">
        <f t="shared" si="0"/>
        <v>0.27541689080150616</v>
      </c>
      <c r="E10" s="225">
        <v>342</v>
      </c>
      <c r="F10" s="257">
        <v>1226</v>
      </c>
      <c r="G10" s="183">
        <f t="shared" si="1"/>
        <v>0.27895595432300163</v>
      </c>
      <c r="H10" s="225">
        <v>106</v>
      </c>
      <c r="I10" s="257">
        <v>380</v>
      </c>
      <c r="J10" s="183">
        <f t="shared" si="2"/>
        <v>0.27894736842105261</v>
      </c>
      <c r="K10" s="215">
        <v>10</v>
      </c>
      <c r="L10" s="258">
        <v>44</v>
      </c>
      <c r="M10" s="183">
        <f t="shared" si="3"/>
        <v>0.22727272727272727</v>
      </c>
      <c r="N10" s="263">
        <f t="shared" si="4"/>
        <v>1994</v>
      </c>
      <c r="O10" s="263">
        <f t="shared" si="4"/>
        <v>7227</v>
      </c>
      <c r="P10" s="264">
        <f t="shared" si="5"/>
        <v>0.27590978275909783</v>
      </c>
    </row>
    <row r="11" spans="1:17" ht="15">
      <c r="A11" s="211">
        <v>1992</v>
      </c>
      <c r="B11" s="224">
        <v>1568</v>
      </c>
      <c r="C11" s="257">
        <v>5576</v>
      </c>
      <c r="D11" s="183">
        <f t="shared" si="0"/>
        <v>0.28120516499282638</v>
      </c>
      <c r="E11" s="225">
        <v>453</v>
      </c>
      <c r="F11" s="257">
        <v>1524</v>
      </c>
      <c r="G11" s="183">
        <f t="shared" si="1"/>
        <v>0.297244094488189</v>
      </c>
      <c r="H11" s="225">
        <v>130</v>
      </c>
      <c r="I11" s="257">
        <v>498</v>
      </c>
      <c r="J11" s="183">
        <f t="shared" si="2"/>
        <v>0.26104417670682734</v>
      </c>
      <c r="K11" s="215">
        <v>9</v>
      </c>
      <c r="L11" s="258">
        <v>39</v>
      </c>
      <c r="M11" s="183">
        <f t="shared" si="3"/>
        <v>0.23076923076923078</v>
      </c>
      <c r="N11" s="263">
        <f t="shared" si="4"/>
        <v>2160</v>
      </c>
      <c r="O11" s="263">
        <f t="shared" si="4"/>
        <v>7637</v>
      </c>
      <c r="P11" s="264">
        <f t="shared" si="5"/>
        <v>0.28283357339269349</v>
      </c>
    </row>
    <row r="12" spans="1:17" ht="15">
      <c r="A12" s="211">
        <v>1993</v>
      </c>
      <c r="B12" s="224">
        <v>1757</v>
      </c>
      <c r="C12" s="257">
        <v>7305</v>
      </c>
      <c r="D12" s="183">
        <f t="shared" si="0"/>
        <v>0.2405201916495551</v>
      </c>
      <c r="E12" s="225">
        <v>582</v>
      </c>
      <c r="F12" s="257">
        <v>2279</v>
      </c>
      <c r="G12" s="183">
        <f t="shared" si="1"/>
        <v>0.25537516454585346</v>
      </c>
      <c r="H12" s="225">
        <v>121</v>
      </c>
      <c r="I12" s="257">
        <v>619</v>
      </c>
      <c r="J12" s="183">
        <f t="shared" si="2"/>
        <v>0.19547657512116318</v>
      </c>
      <c r="K12" s="215">
        <v>8</v>
      </c>
      <c r="L12" s="258">
        <v>41</v>
      </c>
      <c r="M12" s="183">
        <f t="shared" si="3"/>
        <v>0.1951219512195122</v>
      </c>
      <c r="N12" s="263">
        <f t="shared" si="4"/>
        <v>2468</v>
      </c>
      <c r="O12" s="263">
        <f t="shared" si="4"/>
        <v>10244</v>
      </c>
      <c r="P12" s="264">
        <f t="shared" si="5"/>
        <v>0.24092151503319015</v>
      </c>
    </row>
    <row r="13" spans="1:17" ht="15">
      <c r="A13" s="211">
        <v>1994</v>
      </c>
      <c r="B13" s="224">
        <v>1264</v>
      </c>
      <c r="C13" s="257">
        <v>4727</v>
      </c>
      <c r="D13" s="183">
        <f t="shared" si="0"/>
        <v>0.26740004231013326</v>
      </c>
      <c r="E13" s="225">
        <v>522</v>
      </c>
      <c r="F13" s="257">
        <v>1900</v>
      </c>
      <c r="G13" s="183">
        <f t="shared" si="1"/>
        <v>0.27473684210526317</v>
      </c>
      <c r="H13" s="225">
        <v>232</v>
      </c>
      <c r="I13" s="257">
        <v>845</v>
      </c>
      <c r="J13" s="183">
        <f t="shared" si="2"/>
        <v>0.27455621301775146</v>
      </c>
      <c r="K13" s="215">
        <v>16</v>
      </c>
      <c r="L13" s="258">
        <v>65</v>
      </c>
      <c r="M13" s="183">
        <f t="shared" si="3"/>
        <v>0.24615384615384617</v>
      </c>
      <c r="N13" s="263">
        <f t="shared" si="4"/>
        <v>2034</v>
      </c>
      <c r="O13" s="263">
        <f t="shared" si="4"/>
        <v>7537</v>
      </c>
      <c r="P13" s="264">
        <f t="shared" si="5"/>
        <v>0.26986864800318427</v>
      </c>
    </row>
    <row r="14" spans="1:17" ht="15">
      <c r="A14" s="211">
        <v>1995</v>
      </c>
      <c r="B14" s="224">
        <v>1018</v>
      </c>
      <c r="C14" s="257">
        <v>4267</v>
      </c>
      <c r="D14" s="183">
        <f t="shared" si="0"/>
        <v>0.23857511131942816</v>
      </c>
      <c r="E14" s="225">
        <v>460</v>
      </c>
      <c r="F14" s="257">
        <v>2108</v>
      </c>
      <c r="G14" s="183">
        <f t="shared" si="1"/>
        <v>0.21821631878557876</v>
      </c>
      <c r="H14" s="225">
        <v>289</v>
      </c>
      <c r="I14" s="257">
        <v>1335</v>
      </c>
      <c r="J14" s="183">
        <f t="shared" si="2"/>
        <v>0.21647940074906366</v>
      </c>
      <c r="K14" s="215">
        <v>21</v>
      </c>
      <c r="L14" s="258">
        <v>112</v>
      </c>
      <c r="M14" s="183">
        <f t="shared" si="3"/>
        <v>0.1875</v>
      </c>
      <c r="N14" s="263">
        <f t="shared" si="4"/>
        <v>1788</v>
      </c>
      <c r="O14" s="263">
        <f t="shared" si="4"/>
        <v>7822</v>
      </c>
      <c r="P14" s="264">
        <f t="shared" si="5"/>
        <v>0.22858603937611863</v>
      </c>
    </row>
    <row r="15" spans="1:17" ht="15">
      <c r="A15" s="211">
        <v>1996</v>
      </c>
      <c r="B15" s="224">
        <v>4713</v>
      </c>
      <c r="C15" s="257">
        <v>14034</v>
      </c>
      <c r="D15" s="183">
        <f t="shared" si="0"/>
        <v>0.33582727661393758</v>
      </c>
      <c r="E15" s="225">
        <v>1849</v>
      </c>
      <c r="F15" s="257">
        <v>6223</v>
      </c>
      <c r="G15" s="183">
        <f t="shared" si="1"/>
        <v>0.29712357383898441</v>
      </c>
      <c r="H15" s="225">
        <v>592</v>
      </c>
      <c r="I15" s="257">
        <v>2000</v>
      </c>
      <c r="J15" s="183">
        <f t="shared" si="2"/>
        <v>0.29599999999999999</v>
      </c>
      <c r="K15" s="215">
        <v>3</v>
      </c>
      <c r="L15" s="258">
        <v>44</v>
      </c>
      <c r="M15" s="183">
        <f t="shared" si="3"/>
        <v>6.8181818181818177E-2</v>
      </c>
      <c r="N15" s="263">
        <f t="shared" si="4"/>
        <v>7157</v>
      </c>
      <c r="O15" s="263">
        <f t="shared" si="4"/>
        <v>22301</v>
      </c>
      <c r="P15" s="264">
        <f t="shared" si="5"/>
        <v>0.3209273126765616</v>
      </c>
    </row>
    <row r="16" spans="1:17" ht="15">
      <c r="A16" s="211">
        <v>1997</v>
      </c>
      <c r="B16" s="224">
        <v>3721</v>
      </c>
      <c r="C16" s="257">
        <v>13634</v>
      </c>
      <c r="D16" s="183">
        <f t="shared" si="0"/>
        <v>0.27292063957752677</v>
      </c>
      <c r="E16" s="225">
        <v>1408</v>
      </c>
      <c r="F16" s="257">
        <v>5780</v>
      </c>
      <c r="G16" s="183">
        <f t="shared" si="1"/>
        <v>0.24359861591695503</v>
      </c>
      <c r="H16" s="225">
        <v>507</v>
      </c>
      <c r="I16" s="257">
        <v>2014</v>
      </c>
      <c r="J16" s="183">
        <f t="shared" si="2"/>
        <v>0.25173783515392256</v>
      </c>
      <c r="K16" s="215">
        <v>5</v>
      </c>
      <c r="L16" s="258">
        <v>58</v>
      </c>
      <c r="M16" s="183">
        <f t="shared" si="3"/>
        <v>8.6206896551724144E-2</v>
      </c>
      <c r="N16" s="263">
        <f t="shared" si="4"/>
        <v>5641</v>
      </c>
      <c r="O16" s="263">
        <f t="shared" si="4"/>
        <v>21486</v>
      </c>
      <c r="P16" s="264">
        <f t="shared" si="5"/>
        <v>0.26254305128921157</v>
      </c>
    </row>
    <row r="17" spans="1:16" ht="15">
      <c r="A17" s="211">
        <v>1998</v>
      </c>
      <c r="B17" s="224">
        <v>2247</v>
      </c>
      <c r="C17" s="257">
        <v>9892</v>
      </c>
      <c r="D17" s="183">
        <f t="shared" si="0"/>
        <v>0.22715325515568136</v>
      </c>
      <c r="E17" s="225">
        <v>1074</v>
      </c>
      <c r="F17" s="257">
        <v>4721</v>
      </c>
      <c r="G17" s="183">
        <f t="shared" si="1"/>
        <v>0.22749417496293159</v>
      </c>
      <c r="H17" s="225">
        <v>259</v>
      </c>
      <c r="I17" s="257">
        <v>1197</v>
      </c>
      <c r="J17" s="183">
        <f t="shared" si="2"/>
        <v>0.21637426900584794</v>
      </c>
      <c r="K17" s="215">
        <v>4</v>
      </c>
      <c r="L17" s="258">
        <v>30</v>
      </c>
      <c r="M17" s="183">
        <f t="shared" si="3"/>
        <v>0.13333333333333333</v>
      </c>
      <c r="N17" s="263">
        <f t="shared" si="4"/>
        <v>3584</v>
      </c>
      <c r="O17" s="263">
        <f t="shared" si="4"/>
        <v>15840</v>
      </c>
      <c r="P17" s="264">
        <f t="shared" si="5"/>
        <v>0.22626262626262628</v>
      </c>
    </row>
    <row r="18" spans="1:16" ht="15">
      <c r="A18" s="211">
        <v>1999</v>
      </c>
      <c r="B18" s="216">
        <v>1733</v>
      </c>
      <c r="C18" s="257">
        <v>8612</v>
      </c>
      <c r="D18" s="183">
        <f t="shared" si="0"/>
        <v>0.2012308406874129</v>
      </c>
      <c r="E18" s="225">
        <v>695</v>
      </c>
      <c r="F18" s="257">
        <v>3900</v>
      </c>
      <c r="G18" s="183">
        <f t="shared" si="1"/>
        <v>0.17820512820512821</v>
      </c>
      <c r="H18" s="225">
        <v>281</v>
      </c>
      <c r="I18" s="257">
        <v>1325</v>
      </c>
      <c r="J18" s="183">
        <f t="shared" si="2"/>
        <v>0.21207547169811319</v>
      </c>
      <c r="K18" s="215">
        <v>4</v>
      </c>
      <c r="L18" s="258">
        <v>27</v>
      </c>
      <c r="M18" s="183">
        <f t="shared" si="3"/>
        <v>0.14814814814814814</v>
      </c>
      <c r="N18" s="263">
        <f t="shared" si="4"/>
        <v>2713</v>
      </c>
      <c r="O18" s="263">
        <f t="shared" si="4"/>
        <v>13864</v>
      </c>
      <c r="P18" s="264">
        <f t="shared" si="5"/>
        <v>0.19568667051356031</v>
      </c>
    </row>
    <row r="19" spans="1:16" ht="15">
      <c r="A19" s="211">
        <v>2000</v>
      </c>
      <c r="B19" s="216">
        <v>1351</v>
      </c>
      <c r="C19" s="257">
        <v>7864</v>
      </c>
      <c r="D19" s="183">
        <f t="shared" si="0"/>
        <v>0.17179552390640895</v>
      </c>
      <c r="E19" s="225">
        <v>623</v>
      </c>
      <c r="F19" s="257">
        <v>3624</v>
      </c>
      <c r="G19" s="183">
        <f t="shared" si="1"/>
        <v>0.17190949227373067</v>
      </c>
      <c r="H19" s="225">
        <v>150</v>
      </c>
      <c r="I19" s="257">
        <v>925</v>
      </c>
      <c r="J19" s="183">
        <f t="shared" si="2"/>
        <v>0.16216216216216217</v>
      </c>
      <c r="K19" s="215">
        <v>6</v>
      </c>
      <c r="L19" s="258">
        <v>20</v>
      </c>
      <c r="M19" s="183">
        <f t="shared" si="3"/>
        <v>0.3</v>
      </c>
      <c r="N19" s="263">
        <f t="shared" si="4"/>
        <v>2130</v>
      </c>
      <c r="O19" s="263">
        <f t="shared" si="4"/>
        <v>12433</v>
      </c>
      <c r="P19" s="264">
        <f t="shared" si="5"/>
        <v>0.17131826590525215</v>
      </c>
    </row>
    <row r="20" spans="1:16" ht="15">
      <c r="A20" s="211">
        <v>2001</v>
      </c>
      <c r="B20" s="216">
        <v>931</v>
      </c>
      <c r="C20" s="257">
        <v>6750</v>
      </c>
      <c r="D20" s="183">
        <f t="shared" si="0"/>
        <v>0.13792592592592592</v>
      </c>
      <c r="E20" s="225">
        <v>528</v>
      </c>
      <c r="F20" s="257">
        <v>3865</v>
      </c>
      <c r="G20" s="183">
        <f t="shared" si="1"/>
        <v>0.13661060802069858</v>
      </c>
      <c r="H20" s="225">
        <v>207</v>
      </c>
      <c r="I20" s="257">
        <v>1288</v>
      </c>
      <c r="J20" s="183">
        <f t="shared" si="2"/>
        <v>0.16071428571428573</v>
      </c>
      <c r="K20" s="215">
        <v>2</v>
      </c>
      <c r="L20" s="258">
        <v>17</v>
      </c>
      <c r="M20" s="183">
        <f t="shared" si="3"/>
        <v>0.11764705882352941</v>
      </c>
      <c r="N20" s="263">
        <f t="shared" si="4"/>
        <v>1668</v>
      </c>
      <c r="O20" s="263">
        <f t="shared" si="4"/>
        <v>11920</v>
      </c>
      <c r="P20" s="264">
        <f t="shared" si="5"/>
        <v>0.13993288590604028</v>
      </c>
    </row>
    <row r="21" spans="1:16" ht="15">
      <c r="A21" s="211">
        <v>2002</v>
      </c>
      <c r="B21" s="216">
        <v>492</v>
      </c>
      <c r="C21" s="257">
        <v>5201</v>
      </c>
      <c r="D21" s="183">
        <f t="shared" si="0"/>
        <v>9.4597192847529321E-2</v>
      </c>
      <c r="E21" s="215">
        <v>314</v>
      </c>
      <c r="F21" s="257">
        <v>3408</v>
      </c>
      <c r="G21" s="183">
        <f t="shared" si="1"/>
        <v>9.2136150234741782E-2</v>
      </c>
      <c r="H21" s="215">
        <v>203</v>
      </c>
      <c r="I21" s="257">
        <v>1493</v>
      </c>
      <c r="J21" s="183">
        <f t="shared" si="2"/>
        <v>0.13596784996651037</v>
      </c>
      <c r="K21" s="215">
        <v>0</v>
      </c>
      <c r="L21" s="258">
        <v>11</v>
      </c>
      <c r="M21" s="183">
        <f t="shared" si="3"/>
        <v>0</v>
      </c>
      <c r="N21" s="263">
        <f t="shared" si="4"/>
        <v>1009</v>
      </c>
      <c r="O21" s="263">
        <f t="shared" si="4"/>
        <v>10113</v>
      </c>
      <c r="P21" s="264">
        <f t="shared" si="5"/>
        <v>9.9772569959458129E-2</v>
      </c>
    </row>
    <row r="22" spans="1:16" ht="15">
      <c r="A22" s="211">
        <v>2003</v>
      </c>
      <c r="B22" s="216">
        <v>233</v>
      </c>
      <c r="C22" s="257">
        <v>1861</v>
      </c>
      <c r="D22" s="183">
        <f t="shared" si="0"/>
        <v>0.12520150456743687</v>
      </c>
      <c r="E22" s="215">
        <v>92</v>
      </c>
      <c r="F22" s="257">
        <v>687</v>
      </c>
      <c r="G22" s="183">
        <f t="shared" si="1"/>
        <v>0.1339155749636099</v>
      </c>
      <c r="H22" s="215">
        <v>40</v>
      </c>
      <c r="I22" s="257">
        <v>382</v>
      </c>
      <c r="J22" s="183">
        <f t="shared" si="2"/>
        <v>0.10471204188481675</v>
      </c>
      <c r="K22" s="215">
        <v>0</v>
      </c>
      <c r="L22" s="258">
        <v>2</v>
      </c>
      <c r="M22" s="183">
        <f>K22/L22</f>
        <v>0</v>
      </c>
      <c r="N22" s="263">
        <f t="shared" ref="N22:O25" si="6">B22+E22+H22+K22</f>
        <v>365</v>
      </c>
      <c r="O22" s="263">
        <f t="shared" si="6"/>
        <v>2932</v>
      </c>
      <c r="P22" s="264">
        <f>N22/O22</f>
        <v>0.12448840381991814</v>
      </c>
    </row>
    <row r="23" spans="1:16" ht="15">
      <c r="A23" s="211">
        <v>2004</v>
      </c>
      <c r="B23" s="216">
        <v>141</v>
      </c>
      <c r="C23" s="257">
        <v>1089</v>
      </c>
      <c r="D23" s="183">
        <f t="shared" si="0"/>
        <v>0.12947658402203857</v>
      </c>
      <c r="E23" s="215">
        <v>68</v>
      </c>
      <c r="F23" s="257">
        <v>392</v>
      </c>
      <c r="G23" s="183">
        <f t="shared" si="1"/>
        <v>0.17346938775510204</v>
      </c>
      <c r="H23" s="215">
        <v>47</v>
      </c>
      <c r="I23" s="257">
        <v>266</v>
      </c>
      <c r="J23" s="183">
        <f t="shared" si="2"/>
        <v>0.17669172932330826</v>
      </c>
      <c r="K23" s="215">
        <v>0</v>
      </c>
      <c r="L23" s="258">
        <v>8</v>
      </c>
      <c r="M23" s="183">
        <f>K23/L23</f>
        <v>0</v>
      </c>
      <c r="N23" s="263">
        <f t="shared" si="6"/>
        <v>256</v>
      </c>
      <c r="O23" s="263">
        <f t="shared" si="6"/>
        <v>1755</v>
      </c>
      <c r="P23" s="264">
        <f>N23/O23</f>
        <v>0.14586894586894586</v>
      </c>
    </row>
    <row r="24" spans="1:16" ht="15">
      <c r="A24" s="211">
        <v>2005</v>
      </c>
      <c r="B24" s="216">
        <v>42</v>
      </c>
      <c r="C24" s="257">
        <v>436</v>
      </c>
      <c r="D24" s="183">
        <f t="shared" si="0"/>
        <v>9.6330275229357804E-2</v>
      </c>
      <c r="E24" s="215">
        <v>13</v>
      </c>
      <c r="F24" s="257">
        <v>189</v>
      </c>
      <c r="G24" s="183">
        <f t="shared" si="1"/>
        <v>6.8783068783068779E-2</v>
      </c>
      <c r="H24" s="215">
        <v>7</v>
      </c>
      <c r="I24" s="257">
        <v>56</v>
      </c>
      <c r="J24" s="183">
        <f t="shared" si="2"/>
        <v>0.125</v>
      </c>
      <c r="K24" s="215">
        <v>0</v>
      </c>
      <c r="L24" s="258">
        <v>3</v>
      </c>
      <c r="M24" s="183">
        <f>K24/L24</f>
        <v>0</v>
      </c>
      <c r="N24" s="263">
        <f t="shared" si="6"/>
        <v>62</v>
      </c>
      <c r="O24" s="263">
        <f t="shared" si="6"/>
        <v>684</v>
      </c>
      <c r="P24" s="264">
        <f>N24/O24</f>
        <v>9.0643274853801165E-2</v>
      </c>
    </row>
    <row r="25" spans="1:16" ht="15.75" thickBot="1">
      <c r="A25" s="226">
        <v>2006</v>
      </c>
      <c r="B25" s="243">
        <v>5</v>
      </c>
      <c r="C25" s="259">
        <v>11</v>
      </c>
      <c r="D25" s="244">
        <f t="shared" si="0"/>
        <v>0.45454545454545453</v>
      </c>
      <c r="E25" s="245">
        <v>1</v>
      </c>
      <c r="F25" s="259">
        <v>4</v>
      </c>
      <c r="G25" s="244">
        <f t="shared" si="1"/>
        <v>0.25</v>
      </c>
      <c r="H25" s="245">
        <v>0</v>
      </c>
      <c r="I25" s="259">
        <v>3</v>
      </c>
      <c r="J25" s="244">
        <f t="shared" si="2"/>
        <v>0</v>
      </c>
      <c r="K25" s="245">
        <v>0</v>
      </c>
      <c r="L25" s="260">
        <v>0</v>
      </c>
      <c r="M25" s="244">
        <v>0</v>
      </c>
      <c r="N25" s="265">
        <f t="shared" si="6"/>
        <v>6</v>
      </c>
      <c r="O25" s="265">
        <f t="shared" si="6"/>
        <v>18</v>
      </c>
      <c r="P25" s="266">
        <f>N25/O25</f>
        <v>0.33333333333333331</v>
      </c>
    </row>
    <row r="26" spans="1:16" ht="16.5" thickBot="1">
      <c r="A26" s="201" t="s">
        <v>9</v>
      </c>
      <c r="B26" s="209">
        <f>SUM(B3:B25)</f>
        <v>26964</v>
      </c>
      <c r="C26" s="209">
        <f>SUM(C3:C25)</f>
        <v>110000</v>
      </c>
      <c r="D26" s="210">
        <f>B26/C26</f>
        <v>0.24512727272727272</v>
      </c>
      <c r="E26" s="209">
        <f>SUM(E3:E25)</f>
        <v>10580</v>
      </c>
      <c r="F26" s="209">
        <f>SUM(F3:F25)</f>
        <v>46461</v>
      </c>
      <c r="G26" s="210">
        <f t="shared" si="1"/>
        <v>0.22771787090247736</v>
      </c>
      <c r="H26" s="209">
        <f>SUM(H3:H25)</f>
        <v>4009</v>
      </c>
      <c r="I26" s="209">
        <f>SUM(I3:I25)</f>
        <v>17223</v>
      </c>
      <c r="J26" s="210">
        <f t="shared" si="2"/>
        <v>0.23277013296173721</v>
      </c>
      <c r="K26" s="209">
        <f>SUM(K3:K25)</f>
        <v>397</v>
      </c>
      <c r="L26" s="209">
        <f>SUM(L3:L25)</f>
        <v>1509</v>
      </c>
      <c r="M26" s="210">
        <f t="shared" si="3"/>
        <v>0.26308813783962887</v>
      </c>
      <c r="N26" s="270">
        <f>SUM(N3:N25)</f>
        <v>41950</v>
      </c>
      <c r="O26" s="270">
        <f>SUM(O3:O25)</f>
        <v>175193</v>
      </c>
      <c r="P26" s="271">
        <f t="shared" si="5"/>
        <v>0.23945020634386077</v>
      </c>
    </row>
    <row r="30" spans="1:16">
      <c r="B30" t="s">
        <v>51</v>
      </c>
    </row>
    <row r="31" spans="1:16" ht="13.5" thickBot="1">
      <c r="A31">
        <v>2006</v>
      </c>
    </row>
    <row r="32" spans="1:16" ht="15.75">
      <c r="A32" s="569" t="s">
        <v>10</v>
      </c>
      <c r="B32" s="572" t="s">
        <v>15</v>
      </c>
      <c r="C32" s="567"/>
      <c r="D32" s="573"/>
      <c r="E32" s="572" t="s">
        <v>16</v>
      </c>
      <c r="F32" s="567"/>
      <c r="G32" s="568"/>
      <c r="H32" s="571" t="s">
        <v>17</v>
      </c>
      <c r="I32" s="567"/>
      <c r="J32" s="573"/>
      <c r="K32" s="572" t="s">
        <v>14</v>
      </c>
      <c r="L32" s="567"/>
      <c r="M32" s="568"/>
      <c r="N32" s="571" t="s">
        <v>9</v>
      </c>
      <c r="O32" s="567"/>
      <c r="P32" s="568"/>
    </row>
    <row r="33" spans="1:28" ht="48" thickBot="1">
      <c r="A33" s="570"/>
      <c r="B33" s="309" t="s">
        <v>6</v>
      </c>
      <c r="C33" s="310" t="s">
        <v>114</v>
      </c>
      <c r="D33" s="322" t="s">
        <v>20</v>
      </c>
      <c r="E33" s="309" t="s">
        <v>6</v>
      </c>
      <c r="F33" s="310" t="s">
        <v>114</v>
      </c>
      <c r="G33" s="311" t="s">
        <v>20</v>
      </c>
      <c r="H33" s="321" t="s">
        <v>6</v>
      </c>
      <c r="I33" s="310" t="s">
        <v>114</v>
      </c>
      <c r="J33" s="322" t="s">
        <v>20</v>
      </c>
      <c r="K33" s="309" t="s">
        <v>6</v>
      </c>
      <c r="L33" s="310" t="s">
        <v>114</v>
      </c>
      <c r="M33" s="311" t="s">
        <v>20</v>
      </c>
      <c r="N33" s="267" t="s">
        <v>6</v>
      </c>
      <c r="O33" s="268" t="s">
        <v>114</v>
      </c>
      <c r="P33" s="269" t="s">
        <v>20</v>
      </c>
      <c r="Q33" t="s">
        <v>51</v>
      </c>
      <c r="T33" s="305" t="s">
        <v>71</v>
      </c>
      <c r="U33" s="307" t="s">
        <v>49</v>
      </c>
      <c r="V33" s="307" t="s">
        <v>44</v>
      </c>
      <c r="W33" s="307" t="s">
        <v>50</v>
      </c>
      <c r="X33" s="307" t="s">
        <v>45</v>
      </c>
      <c r="Y33" s="307" t="s">
        <v>46</v>
      </c>
      <c r="Z33" s="307" t="s">
        <v>47</v>
      </c>
      <c r="AA33" s="307" t="s">
        <v>52</v>
      </c>
    </row>
    <row r="34" spans="1:28" ht="15">
      <c r="A34" s="291">
        <v>1984</v>
      </c>
      <c r="B34" s="297">
        <v>184</v>
      </c>
      <c r="C34" s="316">
        <v>465</v>
      </c>
      <c r="D34" s="180">
        <f>B34/C34</f>
        <v>0.39569892473118279</v>
      </c>
      <c r="E34" s="302">
        <v>66</v>
      </c>
      <c r="F34" s="316">
        <v>132</v>
      </c>
      <c r="G34" s="276">
        <f>E34/F34</f>
        <v>0.5</v>
      </c>
      <c r="H34" s="297">
        <v>51</v>
      </c>
      <c r="I34" s="316">
        <v>117</v>
      </c>
      <c r="J34" s="180">
        <f>H34/I34</f>
        <v>0.4358974358974359</v>
      </c>
      <c r="K34" s="293">
        <v>50</v>
      </c>
      <c r="L34" s="314">
        <v>90</v>
      </c>
      <c r="M34" s="180">
        <f>K34/L34</f>
        <v>0.55555555555555558</v>
      </c>
      <c r="N34" s="299">
        <f>B34+E34+H34+K34</f>
        <v>351</v>
      </c>
      <c r="O34" s="295">
        <f>C34+F34+I34+L34</f>
        <v>804</v>
      </c>
      <c r="P34" s="296">
        <f>N34/O34</f>
        <v>0.43656716417910446</v>
      </c>
      <c r="T34" s="306">
        <v>1984</v>
      </c>
      <c r="U34" s="308">
        <v>30</v>
      </c>
      <c r="V34" s="308">
        <v>465</v>
      </c>
      <c r="W34" s="308">
        <v>60</v>
      </c>
      <c r="X34" s="308">
        <v>132</v>
      </c>
      <c r="Y34" s="308">
        <v>117</v>
      </c>
      <c r="Z34" s="308" t="s">
        <v>27</v>
      </c>
      <c r="AA34" s="308" t="s">
        <v>27</v>
      </c>
      <c r="AB34">
        <f>SUM(U34,W34)</f>
        <v>90</v>
      </c>
    </row>
    <row r="35" spans="1:28" ht="15">
      <c r="A35" s="6">
        <v>1985</v>
      </c>
      <c r="B35" s="298">
        <v>244</v>
      </c>
      <c r="C35" s="313">
        <v>552</v>
      </c>
      <c r="D35" s="187">
        <f t="shared" ref="D35:D57" si="7">B35/C35</f>
        <v>0.4420289855072464</v>
      </c>
      <c r="E35" s="224">
        <v>74</v>
      </c>
      <c r="F35" s="313">
        <v>158</v>
      </c>
      <c r="G35" s="277">
        <f t="shared" ref="G35:G58" si="8">E35/F35</f>
        <v>0.46835443037974683</v>
      </c>
      <c r="H35" s="298">
        <v>71</v>
      </c>
      <c r="I35" s="313">
        <v>147</v>
      </c>
      <c r="J35" s="187">
        <f t="shared" ref="J35:J58" si="9">H35/I35</f>
        <v>0.48299319727891155</v>
      </c>
      <c r="K35" s="294">
        <v>50</v>
      </c>
      <c r="L35" s="312">
        <v>93</v>
      </c>
      <c r="M35" s="187">
        <f t="shared" ref="M35:M52" si="10">K35/L35</f>
        <v>0.5376344086021505</v>
      </c>
      <c r="N35" s="300">
        <f t="shared" ref="N35:N56" si="11">B35+E35+H35+K35</f>
        <v>439</v>
      </c>
      <c r="O35" s="263">
        <f t="shared" ref="O35:O56" si="12">C35+F35+I35+L35</f>
        <v>950</v>
      </c>
      <c r="P35" s="264">
        <f t="shared" ref="P35:P52" si="13">N35/O35</f>
        <v>0.46210526315789474</v>
      </c>
      <c r="T35" s="306">
        <v>1985</v>
      </c>
      <c r="U35" s="308">
        <v>22</v>
      </c>
      <c r="V35" s="308">
        <v>552</v>
      </c>
      <c r="W35" s="308">
        <v>71</v>
      </c>
      <c r="X35" s="308">
        <v>158</v>
      </c>
      <c r="Y35" s="308">
        <v>147</v>
      </c>
      <c r="Z35" s="308" t="s">
        <v>27</v>
      </c>
      <c r="AA35" s="308" t="s">
        <v>27</v>
      </c>
      <c r="AB35">
        <f t="shared" ref="AB35:AB58" si="14">SUM(U35,W35)</f>
        <v>93</v>
      </c>
    </row>
    <row r="36" spans="1:28" ht="15">
      <c r="A36" s="6">
        <v>1986</v>
      </c>
      <c r="B36" s="298">
        <v>451</v>
      </c>
      <c r="C36" s="313">
        <v>1016</v>
      </c>
      <c r="D36" s="187">
        <f t="shared" si="7"/>
        <v>0.44389763779527558</v>
      </c>
      <c r="E36" s="224">
        <v>97</v>
      </c>
      <c r="F36" s="313">
        <v>232</v>
      </c>
      <c r="G36" s="277">
        <f t="shared" si="8"/>
        <v>0.41810344827586204</v>
      </c>
      <c r="H36" s="298">
        <v>114</v>
      </c>
      <c r="I36" s="313">
        <v>265</v>
      </c>
      <c r="J36" s="187">
        <f t="shared" si="9"/>
        <v>0.43018867924528303</v>
      </c>
      <c r="K36" s="294">
        <v>68</v>
      </c>
      <c r="L36" s="312">
        <v>137</v>
      </c>
      <c r="M36" s="187">
        <f t="shared" si="10"/>
        <v>0.49635036496350365</v>
      </c>
      <c r="N36" s="300">
        <f t="shared" si="11"/>
        <v>730</v>
      </c>
      <c r="O36" s="263">
        <f t="shared" si="12"/>
        <v>1650</v>
      </c>
      <c r="P36" s="264">
        <f t="shared" si="13"/>
        <v>0.44242424242424244</v>
      </c>
      <c r="T36" s="306">
        <v>1986</v>
      </c>
      <c r="U36" s="308">
        <v>23</v>
      </c>
      <c r="V36" s="308">
        <v>1016</v>
      </c>
      <c r="W36" s="308">
        <v>114</v>
      </c>
      <c r="X36" s="308">
        <v>232</v>
      </c>
      <c r="Y36" s="308">
        <v>265</v>
      </c>
      <c r="Z36" s="308" t="s">
        <v>27</v>
      </c>
      <c r="AA36" s="308" t="s">
        <v>27</v>
      </c>
      <c r="AB36">
        <f t="shared" si="14"/>
        <v>137</v>
      </c>
    </row>
    <row r="37" spans="1:28" ht="15">
      <c r="A37" s="6">
        <v>1987</v>
      </c>
      <c r="B37" s="298">
        <v>492</v>
      </c>
      <c r="C37" s="313">
        <v>1016</v>
      </c>
      <c r="D37" s="187">
        <f t="shared" si="7"/>
        <v>0.48425196850393698</v>
      </c>
      <c r="E37" s="224">
        <v>98</v>
      </c>
      <c r="F37" s="313">
        <v>236</v>
      </c>
      <c r="G37" s="277">
        <f t="shared" si="8"/>
        <v>0.4152542372881356</v>
      </c>
      <c r="H37" s="298">
        <v>87</v>
      </c>
      <c r="I37" s="313">
        <v>187</v>
      </c>
      <c r="J37" s="187">
        <f t="shared" si="9"/>
        <v>0.46524064171122997</v>
      </c>
      <c r="K37" s="294">
        <v>64</v>
      </c>
      <c r="L37" s="312">
        <v>148</v>
      </c>
      <c r="M37" s="187">
        <f t="shared" si="10"/>
        <v>0.43243243243243246</v>
      </c>
      <c r="N37" s="300">
        <f t="shared" si="11"/>
        <v>741</v>
      </c>
      <c r="O37" s="263">
        <f t="shared" si="12"/>
        <v>1587</v>
      </c>
      <c r="P37" s="264">
        <f t="shared" si="13"/>
        <v>0.46691871455576561</v>
      </c>
      <c r="T37" s="306">
        <v>1987</v>
      </c>
      <c r="U37" s="308">
        <v>40</v>
      </c>
      <c r="V37" s="308">
        <v>1016</v>
      </c>
      <c r="W37" s="308">
        <v>108</v>
      </c>
      <c r="X37" s="308">
        <v>236</v>
      </c>
      <c r="Y37" s="308">
        <v>187</v>
      </c>
      <c r="Z37" s="308" t="s">
        <v>27</v>
      </c>
      <c r="AA37" s="308" t="s">
        <v>27</v>
      </c>
      <c r="AB37">
        <f t="shared" si="14"/>
        <v>148</v>
      </c>
    </row>
    <row r="38" spans="1:28" ht="15">
      <c r="A38" s="6">
        <v>1988</v>
      </c>
      <c r="B38" s="298">
        <v>589</v>
      </c>
      <c r="C38" s="313">
        <v>1502</v>
      </c>
      <c r="D38" s="187">
        <f t="shared" si="7"/>
        <v>0.39214380825565914</v>
      </c>
      <c r="E38" s="224">
        <v>355</v>
      </c>
      <c r="F38" s="313">
        <v>851</v>
      </c>
      <c r="G38" s="277">
        <f t="shared" si="8"/>
        <v>0.41715628672150412</v>
      </c>
      <c r="H38" s="298">
        <v>147</v>
      </c>
      <c r="I38" s="313">
        <v>398</v>
      </c>
      <c r="J38" s="187">
        <f t="shared" si="9"/>
        <v>0.3693467336683417</v>
      </c>
      <c r="K38" s="294">
        <v>69</v>
      </c>
      <c r="L38" s="312">
        <v>190</v>
      </c>
      <c r="M38" s="187">
        <f t="shared" si="10"/>
        <v>0.36315789473684212</v>
      </c>
      <c r="N38" s="300">
        <f t="shared" si="11"/>
        <v>1160</v>
      </c>
      <c r="O38" s="263">
        <f t="shared" si="12"/>
        <v>2941</v>
      </c>
      <c r="P38" s="264">
        <f t="shared" si="13"/>
        <v>0.39442366541992518</v>
      </c>
      <c r="T38" s="306">
        <v>1988</v>
      </c>
      <c r="U38" s="308">
        <v>41</v>
      </c>
      <c r="V38" s="308">
        <v>1502</v>
      </c>
      <c r="W38" s="308">
        <v>149</v>
      </c>
      <c r="X38" s="308">
        <v>851</v>
      </c>
      <c r="Y38" s="308">
        <v>398</v>
      </c>
      <c r="Z38" s="308" t="s">
        <v>27</v>
      </c>
      <c r="AA38" s="308" t="s">
        <v>27</v>
      </c>
      <c r="AB38">
        <f t="shared" si="14"/>
        <v>190</v>
      </c>
    </row>
    <row r="39" spans="1:28" ht="15">
      <c r="A39" s="6">
        <v>1989</v>
      </c>
      <c r="B39" s="298">
        <v>634</v>
      </c>
      <c r="C39" s="313">
        <v>1472</v>
      </c>
      <c r="D39" s="187">
        <f t="shared" si="7"/>
        <v>0.43070652173913043</v>
      </c>
      <c r="E39" s="224">
        <v>330</v>
      </c>
      <c r="F39" s="313">
        <v>734</v>
      </c>
      <c r="G39" s="277">
        <f t="shared" si="8"/>
        <v>0.44959128065395093</v>
      </c>
      <c r="H39" s="298">
        <v>145</v>
      </c>
      <c r="I39" s="313">
        <v>330</v>
      </c>
      <c r="J39" s="187">
        <f t="shared" si="9"/>
        <v>0.43939393939393939</v>
      </c>
      <c r="K39" s="294">
        <v>46</v>
      </c>
      <c r="L39" s="312">
        <v>99</v>
      </c>
      <c r="M39" s="187">
        <f t="shared" si="10"/>
        <v>0.46464646464646464</v>
      </c>
      <c r="N39" s="300">
        <f t="shared" si="11"/>
        <v>1155</v>
      </c>
      <c r="O39" s="263">
        <f t="shared" si="12"/>
        <v>2635</v>
      </c>
      <c r="P39" s="264">
        <f t="shared" si="13"/>
        <v>0.43833017077798864</v>
      </c>
      <c r="T39" s="306">
        <v>1989</v>
      </c>
      <c r="U39" s="308">
        <v>26</v>
      </c>
      <c r="V39" s="308">
        <v>1472</v>
      </c>
      <c r="W39" s="308">
        <v>73</v>
      </c>
      <c r="X39" s="308">
        <v>734</v>
      </c>
      <c r="Y39" s="308">
        <v>330</v>
      </c>
      <c r="Z39" s="308" t="s">
        <v>27</v>
      </c>
      <c r="AA39" s="308" t="s">
        <v>27</v>
      </c>
      <c r="AB39">
        <f t="shared" si="14"/>
        <v>99</v>
      </c>
    </row>
    <row r="40" spans="1:28" ht="15">
      <c r="A40" s="6">
        <v>1990</v>
      </c>
      <c r="B40" s="298">
        <v>931</v>
      </c>
      <c r="C40" s="313">
        <v>2282</v>
      </c>
      <c r="D40" s="187">
        <f t="shared" si="7"/>
        <v>0.40797546012269936</v>
      </c>
      <c r="E40" s="224">
        <v>254</v>
      </c>
      <c r="F40" s="313">
        <v>643</v>
      </c>
      <c r="G40" s="277">
        <f t="shared" si="8"/>
        <v>0.39502332814930013</v>
      </c>
      <c r="H40" s="298">
        <v>103</v>
      </c>
      <c r="I40" s="313">
        <v>270</v>
      </c>
      <c r="J40" s="187">
        <f t="shared" si="9"/>
        <v>0.38148148148148148</v>
      </c>
      <c r="K40" s="294">
        <v>29</v>
      </c>
      <c r="L40" s="312">
        <v>46</v>
      </c>
      <c r="M40" s="187">
        <f t="shared" si="10"/>
        <v>0.63043478260869568</v>
      </c>
      <c r="N40" s="300">
        <f t="shared" si="11"/>
        <v>1317</v>
      </c>
      <c r="O40" s="263">
        <f t="shared" si="12"/>
        <v>3241</v>
      </c>
      <c r="P40" s="264">
        <f t="shared" si="13"/>
        <v>0.40635606294353593</v>
      </c>
      <c r="T40" s="306">
        <v>1990</v>
      </c>
      <c r="U40" s="308">
        <v>11</v>
      </c>
      <c r="V40" s="308">
        <v>2282</v>
      </c>
      <c r="W40" s="308">
        <v>35</v>
      </c>
      <c r="X40" s="308">
        <v>643</v>
      </c>
      <c r="Y40" s="308">
        <v>270</v>
      </c>
      <c r="Z40" s="308" t="s">
        <v>27</v>
      </c>
      <c r="AA40" s="308" t="s">
        <v>27</v>
      </c>
      <c r="AB40">
        <f t="shared" si="14"/>
        <v>46</v>
      </c>
    </row>
    <row r="41" spans="1:28" ht="15">
      <c r="A41" s="6">
        <v>1991</v>
      </c>
      <c r="B41" s="298">
        <v>1391</v>
      </c>
      <c r="C41" s="313">
        <v>3472</v>
      </c>
      <c r="D41" s="187">
        <f t="shared" si="7"/>
        <v>0.40063364055299538</v>
      </c>
      <c r="E41" s="224">
        <v>297</v>
      </c>
      <c r="F41" s="313">
        <v>733</v>
      </c>
      <c r="G41" s="277">
        <f t="shared" si="8"/>
        <v>0.40518417462482947</v>
      </c>
      <c r="H41" s="298">
        <v>93</v>
      </c>
      <c r="I41" s="313">
        <v>208</v>
      </c>
      <c r="J41" s="187">
        <f t="shared" si="9"/>
        <v>0.44711538461538464</v>
      </c>
      <c r="K41" s="294">
        <v>17</v>
      </c>
      <c r="L41" s="312">
        <v>33</v>
      </c>
      <c r="M41" s="187">
        <f t="shared" si="10"/>
        <v>0.51515151515151514</v>
      </c>
      <c r="N41" s="300">
        <f t="shared" si="11"/>
        <v>1798</v>
      </c>
      <c r="O41" s="263">
        <f t="shared" si="12"/>
        <v>4446</v>
      </c>
      <c r="P41" s="264">
        <f t="shared" si="13"/>
        <v>0.40440845704003597</v>
      </c>
      <c r="T41" s="306">
        <v>1991</v>
      </c>
      <c r="U41" s="308">
        <v>7</v>
      </c>
      <c r="V41" s="308">
        <v>3472</v>
      </c>
      <c r="W41" s="308">
        <v>26</v>
      </c>
      <c r="X41" s="308">
        <v>733</v>
      </c>
      <c r="Y41" s="308">
        <v>208</v>
      </c>
      <c r="Z41" s="308" t="s">
        <v>27</v>
      </c>
      <c r="AA41" s="308" t="s">
        <v>27</v>
      </c>
      <c r="AB41">
        <f t="shared" si="14"/>
        <v>33</v>
      </c>
    </row>
    <row r="42" spans="1:28" ht="15">
      <c r="A42" s="6">
        <v>1992</v>
      </c>
      <c r="B42" s="298">
        <v>1628</v>
      </c>
      <c r="C42" s="313">
        <v>4798</v>
      </c>
      <c r="D42" s="187">
        <f t="shared" si="7"/>
        <v>0.33930804501875783</v>
      </c>
      <c r="E42" s="224">
        <v>414</v>
      </c>
      <c r="F42" s="313">
        <v>1011</v>
      </c>
      <c r="G42" s="277">
        <f t="shared" si="8"/>
        <v>0.40949554896142432</v>
      </c>
      <c r="H42" s="298">
        <v>143</v>
      </c>
      <c r="I42" s="313">
        <v>414</v>
      </c>
      <c r="J42" s="187">
        <f t="shared" si="9"/>
        <v>0.34541062801932365</v>
      </c>
      <c r="K42" s="294">
        <v>11</v>
      </c>
      <c r="L42" s="312">
        <v>33</v>
      </c>
      <c r="M42" s="187">
        <f t="shared" si="10"/>
        <v>0.33333333333333331</v>
      </c>
      <c r="N42" s="300">
        <f t="shared" si="11"/>
        <v>2196</v>
      </c>
      <c r="O42" s="263">
        <f t="shared" si="12"/>
        <v>6256</v>
      </c>
      <c r="P42" s="264">
        <f t="shared" si="13"/>
        <v>0.35102301790281332</v>
      </c>
      <c r="T42" s="306">
        <v>1992</v>
      </c>
      <c r="U42" s="308">
        <v>3</v>
      </c>
      <c r="V42" s="308">
        <v>4798</v>
      </c>
      <c r="W42" s="308">
        <v>30</v>
      </c>
      <c r="X42" s="308">
        <v>1011</v>
      </c>
      <c r="Y42" s="308">
        <v>414</v>
      </c>
      <c r="Z42" s="308" t="s">
        <v>27</v>
      </c>
      <c r="AA42" s="308" t="s">
        <v>27</v>
      </c>
      <c r="AB42">
        <f t="shared" si="14"/>
        <v>33</v>
      </c>
    </row>
    <row r="43" spans="1:28" ht="15">
      <c r="A43" s="6">
        <v>1993</v>
      </c>
      <c r="B43" s="298">
        <v>1684</v>
      </c>
      <c r="C43" s="313">
        <v>4737</v>
      </c>
      <c r="D43" s="187">
        <f t="shared" si="7"/>
        <v>0.35549926113573993</v>
      </c>
      <c r="E43" s="224">
        <v>523</v>
      </c>
      <c r="F43" s="313">
        <v>1342</v>
      </c>
      <c r="G43" s="277">
        <f t="shared" si="8"/>
        <v>0.38971684053651268</v>
      </c>
      <c r="H43" s="298">
        <v>143</v>
      </c>
      <c r="I43" s="313">
        <v>445</v>
      </c>
      <c r="J43" s="187">
        <f t="shared" si="9"/>
        <v>0.32134831460674157</v>
      </c>
      <c r="K43" s="294">
        <v>15</v>
      </c>
      <c r="L43" s="312">
        <v>28</v>
      </c>
      <c r="M43" s="187">
        <f t="shared" si="10"/>
        <v>0.5357142857142857</v>
      </c>
      <c r="N43" s="300">
        <f t="shared" si="11"/>
        <v>2365</v>
      </c>
      <c r="O43" s="263">
        <f t="shared" si="12"/>
        <v>6552</v>
      </c>
      <c r="P43" s="264">
        <f t="shared" si="13"/>
        <v>0.36095848595848595</v>
      </c>
      <c r="T43" s="306">
        <v>1993</v>
      </c>
      <c r="U43" s="308">
        <v>4</v>
      </c>
      <c r="V43" s="308">
        <v>4737</v>
      </c>
      <c r="W43" s="308">
        <v>24</v>
      </c>
      <c r="X43" s="308">
        <v>1342</v>
      </c>
      <c r="Y43" s="308">
        <v>445</v>
      </c>
      <c r="Z43" s="308" t="s">
        <v>27</v>
      </c>
      <c r="AA43" s="308" t="s">
        <v>27</v>
      </c>
      <c r="AB43">
        <f t="shared" si="14"/>
        <v>28</v>
      </c>
    </row>
    <row r="44" spans="1:28" ht="15">
      <c r="A44" s="6">
        <v>1994</v>
      </c>
      <c r="B44" s="298">
        <v>1397</v>
      </c>
      <c r="C44" s="313">
        <v>4293</v>
      </c>
      <c r="D44" s="187">
        <f t="shared" si="7"/>
        <v>0.32541346377824365</v>
      </c>
      <c r="E44" s="224">
        <v>545</v>
      </c>
      <c r="F44" s="313">
        <v>1621</v>
      </c>
      <c r="G44" s="277">
        <f t="shared" si="8"/>
        <v>0.3362122146822949</v>
      </c>
      <c r="H44" s="298">
        <v>234</v>
      </c>
      <c r="I44" s="313">
        <v>741</v>
      </c>
      <c r="J44" s="187">
        <f t="shared" si="9"/>
        <v>0.31578947368421051</v>
      </c>
      <c r="K44" s="294">
        <v>26</v>
      </c>
      <c r="L44" s="312">
        <v>69</v>
      </c>
      <c r="M44" s="187">
        <f t="shared" si="10"/>
        <v>0.37681159420289856</v>
      </c>
      <c r="N44" s="300">
        <f t="shared" si="11"/>
        <v>2202</v>
      </c>
      <c r="O44" s="263">
        <f t="shared" si="12"/>
        <v>6724</v>
      </c>
      <c r="P44" s="264">
        <f t="shared" si="13"/>
        <v>0.32748364069006541</v>
      </c>
      <c r="T44" s="306">
        <v>1994</v>
      </c>
      <c r="U44" s="308">
        <v>5</v>
      </c>
      <c r="V44" s="308">
        <v>4293</v>
      </c>
      <c r="W44" s="308">
        <v>64</v>
      </c>
      <c r="X44" s="308">
        <v>1621</v>
      </c>
      <c r="Y44" s="308">
        <v>741</v>
      </c>
      <c r="Z44" s="308" t="s">
        <v>27</v>
      </c>
      <c r="AA44" s="308" t="s">
        <v>27</v>
      </c>
      <c r="AB44">
        <f t="shared" si="14"/>
        <v>69</v>
      </c>
    </row>
    <row r="45" spans="1:28" ht="15">
      <c r="A45" s="6">
        <v>1995</v>
      </c>
      <c r="B45" s="298">
        <v>1092</v>
      </c>
      <c r="C45" s="313">
        <v>3384</v>
      </c>
      <c r="D45" s="187">
        <f t="shared" si="7"/>
        <v>0.32269503546099293</v>
      </c>
      <c r="E45" s="224">
        <v>456</v>
      </c>
      <c r="F45" s="313">
        <v>1343</v>
      </c>
      <c r="G45" s="277">
        <f t="shared" si="8"/>
        <v>0.33953834698436336</v>
      </c>
      <c r="H45" s="298">
        <v>253</v>
      </c>
      <c r="I45" s="313">
        <v>826</v>
      </c>
      <c r="J45" s="187">
        <f t="shared" si="9"/>
        <v>0.30629539951573848</v>
      </c>
      <c r="K45" s="294">
        <v>30</v>
      </c>
      <c r="L45" s="312">
        <v>76</v>
      </c>
      <c r="M45" s="187">
        <f t="shared" si="10"/>
        <v>0.39473684210526316</v>
      </c>
      <c r="N45" s="300">
        <f t="shared" si="11"/>
        <v>1831</v>
      </c>
      <c r="O45" s="263">
        <f t="shared" si="12"/>
        <v>5629</v>
      </c>
      <c r="P45" s="264">
        <f t="shared" si="13"/>
        <v>0.3252798010303784</v>
      </c>
      <c r="T45" s="306">
        <v>1995</v>
      </c>
      <c r="U45" s="308">
        <v>9</v>
      </c>
      <c r="V45" s="308">
        <v>3384</v>
      </c>
      <c r="W45" s="308">
        <v>67</v>
      </c>
      <c r="X45" s="308">
        <v>1343</v>
      </c>
      <c r="Y45" s="308">
        <v>826</v>
      </c>
      <c r="Z45" s="308" t="s">
        <v>27</v>
      </c>
      <c r="AA45" s="308" t="s">
        <v>27</v>
      </c>
      <c r="AB45">
        <f t="shared" si="14"/>
        <v>76</v>
      </c>
    </row>
    <row r="46" spans="1:28" ht="15">
      <c r="A46" s="6">
        <v>1996</v>
      </c>
      <c r="B46" s="298">
        <v>5451</v>
      </c>
      <c r="C46" s="313">
        <v>15084</v>
      </c>
      <c r="D46" s="187">
        <f t="shared" si="7"/>
        <v>0.36137629276054095</v>
      </c>
      <c r="E46" s="224">
        <v>2197</v>
      </c>
      <c r="F46" s="313">
        <v>6491</v>
      </c>
      <c r="G46" s="277">
        <f t="shared" si="8"/>
        <v>0.33846864889847483</v>
      </c>
      <c r="H46" s="298">
        <v>655</v>
      </c>
      <c r="I46" s="313">
        <v>1885</v>
      </c>
      <c r="J46" s="187">
        <f t="shared" si="9"/>
        <v>0.34748010610079577</v>
      </c>
      <c r="K46" s="294">
        <v>10</v>
      </c>
      <c r="L46" s="312">
        <v>36</v>
      </c>
      <c r="M46" s="187">
        <f t="shared" si="10"/>
        <v>0.27777777777777779</v>
      </c>
      <c r="N46" s="300">
        <f t="shared" si="11"/>
        <v>8313</v>
      </c>
      <c r="O46" s="263">
        <f t="shared" si="12"/>
        <v>23496</v>
      </c>
      <c r="P46" s="264">
        <f t="shared" si="13"/>
        <v>0.35380490296220635</v>
      </c>
      <c r="T46" s="306">
        <v>1996</v>
      </c>
      <c r="U46" s="308">
        <v>7</v>
      </c>
      <c r="V46" s="308">
        <v>15084</v>
      </c>
      <c r="W46" s="308">
        <v>29</v>
      </c>
      <c r="X46" s="308">
        <v>6491</v>
      </c>
      <c r="Y46" s="308">
        <v>1885</v>
      </c>
      <c r="Z46" s="308" t="s">
        <v>27</v>
      </c>
      <c r="AA46" s="308" t="s">
        <v>27</v>
      </c>
      <c r="AB46">
        <f t="shared" si="14"/>
        <v>36</v>
      </c>
    </row>
    <row r="47" spans="1:28" ht="15">
      <c r="A47" s="6">
        <v>1997</v>
      </c>
      <c r="B47" s="298">
        <v>4607</v>
      </c>
      <c r="C47" s="313">
        <v>15180</v>
      </c>
      <c r="D47" s="187">
        <f t="shared" si="7"/>
        <v>0.30349143610013174</v>
      </c>
      <c r="E47" s="224">
        <v>1864</v>
      </c>
      <c r="F47" s="313">
        <v>6540</v>
      </c>
      <c r="G47" s="277">
        <f t="shared" si="8"/>
        <v>0.28501529051987767</v>
      </c>
      <c r="H47" s="298">
        <v>586</v>
      </c>
      <c r="I47" s="313">
        <v>2150</v>
      </c>
      <c r="J47" s="187">
        <f t="shared" si="9"/>
        <v>0.27255813953488373</v>
      </c>
      <c r="K47" s="294">
        <v>10</v>
      </c>
      <c r="L47" s="312">
        <v>47</v>
      </c>
      <c r="M47" s="187">
        <f t="shared" si="10"/>
        <v>0.21276595744680851</v>
      </c>
      <c r="N47" s="300">
        <f t="shared" si="11"/>
        <v>7067</v>
      </c>
      <c r="O47" s="263">
        <f t="shared" si="12"/>
        <v>23917</v>
      </c>
      <c r="P47" s="264">
        <f t="shared" si="13"/>
        <v>0.29548020236651756</v>
      </c>
      <c r="T47" s="306">
        <v>1997</v>
      </c>
      <c r="U47" s="308">
        <v>2</v>
      </c>
      <c r="V47" s="308">
        <v>15180</v>
      </c>
      <c r="W47" s="308">
        <v>45</v>
      </c>
      <c r="X47" s="308">
        <v>6540</v>
      </c>
      <c r="Y47" s="308">
        <v>2150</v>
      </c>
      <c r="Z47" s="308">
        <v>2</v>
      </c>
      <c r="AA47" s="308" t="s">
        <v>27</v>
      </c>
      <c r="AB47">
        <f t="shared" si="14"/>
        <v>47</v>
      </c>
    </row>
    <row r="48" spans="1:28" ht="15">
      <c r="A48" s="6">
        <v>1998</v>
      </c>
      <c r="B48" s="298">
        <v>3307</v>
      </c>
      <c r="C48" s="313">
        <v>14123</v>
      </c>
      <c r="D48" s="187">
        <f t="shared" si="7"/>
        <v>0.23415704878566876</v>
      </c>
      <c r="E48" s="224">
        <v>1869</v>
      </c>
      <c r="F48" s="313">
        <v>7471</v>
      </c>
      <c r="G48" s="277">
        <f t="shared" si="8"/>
        <v>0.2501673136126355</v>
      </c>
      <c r="H48" s="298">
        <v>407</v>
      </c>
      <c r="I48" s="313">
        <v>1695</v>
      </c>
      <c r="J48" s="187">
        <f t="shared" si="9"/>
        <v>0.240117994100295</v>
      </c>
      <c r="K48" s="294">
        <v>10</v>
      </c>
      <c r="L48" s="312">
        <v>19</v>
      </c>
      <c r="M48" s="187">
        <f t="shared" si="10"/>
        <v>0.52631578947368418</v>
      </c>
      <c r="N48" s="300">
        <f t="shared" si="11"/>
        <v>5593</v>
      </c>
      <c r="O48" s="263">
        <f t="shared" si="12"/>
        <v>23308</v>
      </c>
      <c r="P48" s="264">
        <f t="shared" si="13"/>
        <v>0.2399605285738802</v>
      </c>
      <c r="T48" s="306">
        <v>1998</v>
      </c>
      <c r="U48" s="308">
        <v>1</v>
      </c>
      <c r="V48" s="308">
        <v>14123</v>
      </c>
      <c r="W48" s="308">
        <v>18</v>
      </c>
      <c r="X48" s="308">
        <v>7471</v>
      </c>
      <c r="Y48" s="308">
        <v>1695</v>
      </c>
      <c r="Z48" s="308">
        <v>4</v>
      </c>
      <c r="AA48" s="308">
        <v>1</v>
      </c>
      <c r="AB48">
        <f t="shared" si="14"/>
        <v>19</v>
      </c>
    </row>
    <row r="49" spans="1:28" ht="15">
      <c r="A49" s="6">
        <v>1999</v>
      </c>
      <c r="B49" s="298">
        <v>2462</v>
      </c>
      <c r="C49" s="313">
        <v>12054</v>
      </c>
      <c r="D49" s="187">
        <f t="shared" si="7"/>
        <v>0.20424755267960842</v>
      </c>
      <c r="E49" s="224">
        <v>1120</v>
      </c>
      <c r="F49" s="313">
        <v>5383</v>
      </c>
      <c r="G49" s="277">
        <f t="shared" si="8"/>
        <v>0.20806241872561768</v>
      </c>
      <c r="H49" s="298">
        <v>402</v>
      </c>
      <c r="I49" s="313">
        <v>1877</v>
      </c>
      <c r="J49" s="187">
        <f t="shared" si="9"/>
        <v>0.21417155034629728</v>
      </c>
      <c r="K49" s="294">
        <v>4</v>
      </c>
      <c r="L49" s="312">
        <v>34</v>
      </c>
      <c r="M49" s="187">
        <f t="shared" si="10"/>
        <v>0.11764705882352941</v>
      </c>
      <c r="N49" s="300">
        <f t="shared" si="11"/>
        <v>3988</v>
      </c>
      <c r="O49" s="263">
        <f t="shared" si="12"/>
        <v>19348</v>
      </c>
      <c r="P49" s="264">
        <f t="shared" si="13"/>
        <v>0.20611949555509612</v>
      </c>
      <c r="T49" s="306">
        <v>1999</v>
      </c>
      <c r="U49" s="308">
        <v>2</v>
      </c>
      <c r="V49" s="308">
        <v>12054</v>
      </c>
      <c r="W49" s="308">
        <v>32</v>
      </c>
      <c r="X49" s="308">
        <v>5383</v>
      </c>
      <c r="Y49" s="308">
        <v>1877</v>
      </c>
      <c r="Z49" s="308">
        <v>2</v>
      </c>
      <c r="AA49" s="308" t="s">
        <v>27</v>
      </c>
      <c r="AB49">
        <f t="shared" si="14"/>
        <v>34</v>
      </c>
    </row>
    <row r="50" spans="1:28" ht="15">
      <c r="A50" s="6">
        <v>2000</v>
      </c>
      <c r="B50" s="298">
        <v>2175</v>
      </c>
      <c r="C50" s="313">
        <v>12193</v>
      </c>
      <c r="D50" s="187">
        <f t="shared" si="7"/>
        <v>0.17838103830066432</v>
      </c>
      <c r="E50" s="224">
        <v>869</v>
      </c>
      <c r="F50" s="313">
        <v>5285</v>
      </c>
      <c r="G50" s="277">
        <f t="shared" si="8"/>
        <v>0.16442762535477767</v>
      </c>
      <c r="H50" s="298">
        <v>274</v>
      </c>
      <c r="I50" s="313">
        <v>1485</v>
      </c>
      <c r="J50" s="187">
        <f t="shared" si="9"/>
        <v>0.18451178451178452</v>
      </c>
      <c r="K50" s="294">
        <v>7</v>
      </c>
      <c r="L50" s="312">
        <v>34</v>
      </c>
      <c r="M50" s="187">
        <f t="shared" si="10"/>
        <v>0.20588235294117646</v>
      </c>
      <c r="N50" s="300">
        <f t="shared" si="11"/>
        <v>3325</v>
      </c>
      <c r="O50" s="263">
        <f t="shared" si="12"/>
        <v>18997</v>
      </c>
      <c r="P50" s="264">
        <f t="shared" si="13"/>
        <v>0.17502763594251725</v>
      </c>
      <c r="T50" s="306">
        <v>2000</v>
      </c>
      <c r="U50" s="308">
        <v>2</v>
      </c>
      <c r="V50" s="308">
        <v>12193</v>
      </c>
      <c r="W50" s="308">
        <v>32</v>
      </c>
      <c r="X50" s="308">
        <v>5285</v>
      </c>
      <c r="Y50" s="308">
        <v>1485</v>
      </c>
      <c r="Z50" s="308" t="s">
        <v>27</v>
      </c>
      <c r="AA50" s="308" t="s">
        <v>27</v>
      </c>
      <c r="AB50">
        <f t="shared" si="14"/>
        <v>34</v>
      </c>
    </row>
    <row r="51" spans="1:28" ht="15">
      <c r="A51" s="6">
        <v>2001</v>
      </c>
      <c r="B51" s="298">
        <v>1649</v>
      </c>
      <c r="C51" s="313">
        <v>10639</v>
      </c>
      <c r="D51" s="187">
        <f t="shared" si="7"/>
        <v>0.15499577027916159</v>
      </c>
      <c r="E51" s="224">
        <v>947</v>
      </c>
      <c r="F51" s="313">
        <v>6333</v>
      </c>
      <c r="G51" s="277">
        <f t="shared" si="8"/>
        <v>0.14953418600978999</v>
      </c>
      <c r="H51" s="298">
        <v>312</v>
      </c>
      <c r="I51" s="313">
        <v>1909</v>
      </c>
      <c r="J51" s="187">
        <f t="shared" si="9"/>
        <v>0.16343635411210058</v>
      </c>
      <c r="K51" s="294">
        <v>1</v>
      </c>
      <c r="L51" s="312">
        <v>16</v>
      </c>
      <c r="M51" s="187">
        <f t="shared" si="10"/>
        <v>6.25E-2</v>
      </c>
      <c r="N51" s="300">
        <f t="shared" si="11"/>
        <v>2909</v>
      </c>
      <c r="O51" s="263">
        <f t="shared" si="12"/>
        <v>18897</v>
      </c>
      <c r="P51" s="264">
        <f t="shared" si="13"/>
        <v>0.15393977880086787</v>
      </c>
      <c r="T51" s="306">
        <v>2001</v>
      </c>
      <c r="U51" s="308">
        <v>1</v>
      </c>
      <c r="V51" s="308">
        <v>10639</v>
      </c>
      <c r="W51" s="308">
        <v>15</v>
      </c>
      <c r="X51" s="308">
        <v>6333</v>
      </c>
      <c r="Y51" s="308">
        <v>1909</v>
      </c>
      <c r="Z51" s="308">
        <v>2</v>
      </c>
      <c r="AA51" s="308" t="s">
        <v>27</v>
      </c>
      <c r="AB51">
        <f t="shared" si="14"/>
        <v>16</v>
      </c>
    </row>
    <row r="52" spans="1:28" ht="15">
      <c r="A52" s="6">
        <v>2002</v>
      </c>
      <c r="B52" s="298">
        <v>686</v>
      </c>
      <c r="C52" s="313">
        <v>4790</v>
      </c>
      <c r="D52" s="187">
        <f t="shared" si="7"/>
        <v>0.14321503131524008</v>
      </c>
      <c r="E52" s="224">
        <v>376</v>
      </c>
      <c r="F52" s="313">
        <v>3145</v>
      </c>
      <c r="G52" s="277">
        <f t="shared" si="8"/>
        <v>0.11955484896661367</v>
      </c>
      <c r="H52" s="298">
        <v>215</v>
      </c>
      <c r="I52" s="313">
        <v>1247</v>
      </c>
      <c r="J52" s="187">
        <f t="shared" si="9"/>
        <v>0.17241379310344829</v>
      </c>
      <c r="K52" s="294">
        <v>2</v>
      </c>
      <c r="L52" s="312">
        <v>15</v>
      </c>
      <c r="M52" s="187">
        <f t="shared" si="10"/>
        <v>0.13333333333333333</v>
      </c>
      <c r="N52" s="300">
        <f t="shared" si="11"/>
        <v>1279</v>
      </c>
      <c r="O52" s="263">
        <f t="shared" si="12"/>
        <v>9197</v>
      </c>
      <c r="P52" s="264">
        <f t="shared" si="13"/>
        <v>0.13906708709361748</v>
      </c>
      <c r="T52" s="306">
        <v>2002</v>
      </c>
      <c r="U52" s="308">
        <v>1</v>
      </c>
      <c r="V52" s="308">
        <v>4790</v>
      </c>
      <c r="W52" s="308">
        <v>14</v>
      </c>
      <c r="X52" s="308">
        <v>3145</v>
      </c>
      <c r="Y52" s="308">
        <v>1247</v>
      </c>
      <c r="Z52" s="308" t="s">
        <v>27</v>
      </c>
      <c r="AA52" s="308" t="s">
        <v>27</v>
      </c>
      <c r="AB52">
        <f t="shared" si="14"/>
        <v>15</v>
      </c>
    </row>
    <row r="53" spans="1:28" ht="15">
      <c r="A53" s="6">
        <v>2003</v>
      </c>
      <c r="B53" s="298">
        <v>498</v>
      </c>
      <c r="C53" s="313">
        <v>4611</v>
      </c>
      <c r="D53" s="187">
        <f t="shared" si="7"/>
        <v>0.10800260247234873</v>
      </c>
      <c r="E53" s="224">
        <v>196</v>
      </c>
      <c r="F53" s="313">
        <v>2361</v>
      </c>
      <c r="G53" s="277">
        <f t="shared" si="8"/>
        <v>8.3015671325709445E-2</v>
      </c>
      <c r="H53" s="298">
        <v>135</v>
      </c>
      <c r="I53" s="313">
        <v>1341</v>
      </c>
      <c r="J53" s="187">
        <f t="shared" si="9"/>
        <v>0.10067114093959731</v>
      </c>
      <c r="K53" s="294">
        <v>1</v>
      </c>
      <c r="L53" s="312">
        <v>26</v>
      </c>
      <c r="M53" s="187">
        <f>K53/L53</f>
        <v>3.8461538461538464E-2</v>
      </c>
      <c r="N53" s="300">
        <f t="shared" si="11"/>
        <v>830</v>
      </c>
      <c r="O53" s="263">
        <f t="shared" si="12"/>
        <v>8339</v>
      </c>
      <c r="P53" s="264">
        <f t="shared" ref="P53:P58" si="15">N53/O53</f>
        <v>9.9532318023743849E-2</v>
      </c>
      <c r="T53" s="306">
        <v>2003</v>
      </c>
      <c r="U53" s="308">
        <v>18</v>
      </c>
      <c r="V53" s="308">
        <v>4611</v>
      </c>
      <c r="W53" s="308">
        <v>8</v>
      </c>
      <c r="X53" s="308">
        <v>2361</v>
      </c>
      <c r="Y53" s="308">
        <v>1341</v>
      </c>
      <c r="Z53" s="308">
        <v>2</v>
      </c>
      <c r="AA53" s="308" t="s">
        <v>27</v>
      </c>
      <c r="AB53">
        <f t="shared" si="14"/>
        <v>26</v>
      </c>
    </row>
    <row r="54" spans="1:28" ht="15">
      <c r="A54" s="6">
        <v>2004</v>
      </c>
      <c r="B54" s="298">
        <v>110</v>
      </c>
      <c r="C54" s="313">
        <v>1425</v>
      </c>
      <c r="D54" s="187">
        <f t="shared" si="7"/>
        <v>7.7192982456140355E-2</v>
      </c>
      <c r="E54" s="224">
        <v>47</v>
      </c>
      <c r="F54" s="313">
        <v>691</v>
      </c>
      <c r="G54" s="277">
        <f t="shared" si="8"/>
        <v>6.8017366136034735E-2</v>
      </c>
      <c r="H54" s="298">
        <v>37</v>
      </c>
      <c r="I54" s="313">
        <v>389</v>
      </c>
      <c r="J54" s="187">
        <f t="shared" si="9"/>
        <v>9.5115681233933158E-2</v>
      </c>
      <c r="K54" s="294">
        <v>0</v>
      </c>
      <c r="L54" s="312">
        <v>2</v>
      </c>
      <c r="M54" s="187">
        <f>K54/L54</f>
        <v>0</v>
      </c>
      <c r="N54" s="300">
        <f t="shared" si="11"/>
        <v>194</v>
      </c>
      <c r="O54" s="263">
        <f t="shared" si="12"/>
        <v>2507</v>
      </c>
      <c r="P54" s="264">
        <f t="shared" si="15"/>
        <v>7.7383326685281209E-2</v>
      </c>
      <c r="T54" s="306">
        <v>2004</v>
      </c>
      <c r="U54" s="308" t="s">
        <v>27</v>
      </c>
      <c r="V54" s="308">
        <v>1425</v>
      </c>
      <c r="W54" s="308">
        <v>2</v>
      </c>
      <c r="X54" s="308">
        <v>691</v>
      </c>
      <c r="Y54" s="308">
        <v>389</v>
      </c>
      <c r="Z54" s="308" t="s">
        <v>27</v>
      </c>
      <c r="AA54" s="308" t="s">
        <v>27</v>
      </c>
      <c r="AB54">
        <f t="shared" si="14"/>
        <v>2</v>
      </c>
    </row>
    <row r="55" spans="1:28" ht="15">
      <c r="A55" s="6">
        <v>2005</v>
      </c>
      <c r="B55" s="298">
        <v>44</v>
      </c>
      <c r="C55" s="313">
        <v>918</v>
      </c>
      <c r="D55" s="187">
        <f t="shared" si="7"/>
        <v>4.793028322440087E-2</v>
      </c>
      <c r="E55" s="224">
        <v>15</v>
      </c>
      <c r="F55" s="313">
        <v>361</v>
      </c>
      <c r="G55" s="277">
        <f t="shared" si="8"/>
        <v>4.1551246537396121E-2</v>
      </c>
      <c r="H55" s="298">
        <v>8</v>
      </c>
      <c r="I55" s="313">
        <v>178</v>
      </c>
      <c r="J55" s="187">
        <f t="shared" si="9"/>
        <v>4.49438202247191E-2</v>
      </c>
      <c r="K55" s="294">
        <v>0</v>
      </c>
      <c r="L55" s="312">
        <v>0</v>
      </c>
      <c r="M55" s="187">
        <v>0</v>
      </c>
      <c r="N55" s="300">
        <f t="shared" si="11"/>
        <v>67</v>
      </c>
      <c r="O55" s="263">
        <f t="shared" si="12"/>
        <v>1457</v>
      </c>
      <c r="P55" s="264">
        <f t="shared" si="15"/>
        <v>4.598490048043926E-2</v>
      </c>
      <c r="T55" s="306">
        <v>2005</v>
      </c>
      <c r="U55" s="308" t="s">
        <v>27</v>
      </c>
      <c r="V55" s="308">
        <v>918</v>
      </c>
      <c r="W55" s="308" t="s">
        <v>27</v>
      </c>
      <c r="X55" s="308">
        <v>361</v>
      </c>
      <c r="Y55" s="308">
        <v>178</v>
      </c>
      <c r="Z55" s="308" t="s">
        <v>27</v>
      </c>
      <c r="AA55" s="308" t="s">
        <v>27</v>
      </c>
      <c r="AB55">
        <f t="shared" si="14"/>
        <v>0</v>
      </c>
    </row>
    <row r="56" spans="1:28" ht="15">
      <c r="A56" s="292">
        <v>2006</v>
      </c>
      <c r="B56" s="298">
        <v>11</v>
      </c>
      <c r="C56" s="313">
        <v>345</v>
      </c>
      <c r="D56" s="187">
        <f t="shared" si="7"/>
        <v>3.1884057971014491E-2</v>
      </c>
      <c r="E56" s="224">
        <v>2</v>
      </c>
      <c r="F56" s="313">
        <v>155</v>
      </c>
      <c r="G56" s="277">
        <f t="shared" si="8"/>
        <v>1.2903225806451613E-2</v>
      </c>
      <c r="H56" s="298">
        <v>7</v>
      </c>
      <c r="I56" s="313">
        <v>90</v>
      </c>
      <c r="J56" s="187">
        <f t="shared" si="9"/>
        <v>7.7777777777777779E-2</v>
      </c>
      <c r="K56" s="294">
        <v>0</v>
      </c>
      <c r="L56" s="312">
        <v>1</v>
      </c>
      <c r="M56" s="187">
        <f>K56/L56</f>
        <v>0</v>
      </c>
      <c r="N56" s="300">
        <f t="shared" si="11"/>
        <v>20</v>
      </c>
      <c r="O56" s="263">
        <f t="shared" si="12"/>
        <v>591</v>
      </c>
      <c r="P56" s="264">
        <f t="shared" si="15"/>
        <v>3.3840947546531303E-2</v>
      </c>
      <c r="T56" s="306">
        <v>2006</v>
      </c>
      <c r="U56" s="308">
        <v>1</v>
      </c>
      <c r="V56" s="308">
        <v>345</v>
      </c>
      <c r="W56" s="308" t="s">
        <v>27</v>
      </c>
      <c r="X56" s="308">
        <v>155</v>
      </c>
      <c r="Y56" s="308">
        <v>90</v>
      </c>
      <c r="Z56" s="308" t="s">
        <v>27</v>
      </c>
      <c r="AA56" s="308" t="s">
        <v>27</v>
      </c>
      <c r="AB56">
        <f t="shared" si="14"/>
        <v>1</v>
      </c>
    </row>
    <row r="57" spans="1:28" ht="15.75" thickBot="1">
      <c r="A57" s="6">
        <v>2007</v>
      </c>
      <c r="B57" s="317">
        <v>1</v>
      </c>
      <c r="C57" s="318">
        <v>21</v>
      </c>
      <c r="D57" s="196">
        <f t="shared" si="7"/>
        <v>4.7619047619047616E-2</v>
      </c>
      <c r="E57" s="320">
        <v>0</v>
      </c>
      <c r="F57" s="318">
        <v>1</v>
      </c>
      <c r="G57" s="278">
        <f t="shared" si="8"/>
        <v>0</v>
      </c>
      <c r="H57" s="317">
        <v>0</v>
      </c>
      <c r="I57" s="318">
        <v>3</v>
      </c>
      <c r="J57" s="196">
        <f t="shared" si="9"/>
        <v>0</v>
      </c>
      <c r="K57" s="319">
        <v>0</v>
      </c>
      <c r="L57" s="315">
        <v>0</v>
      </c>
      <c r="M57" s="196">
        <v>0</v>
      </c>
      <c r="N57" s="301">
        <f>B57+E57+H57+K57</f>
        <v>1</v>
      </c>
      <c r="O57" s="265">
        <f>C57+F57+I57+L57</f>
        <v>25</v>
      </c>
      <c r="P57" s="266">
        <f t="shared" si="15"/>
        <v>0.04</v>
      </c>
      <c r="T57" s="306">
        <v>2007</v>
      </c>
      <c r="U57" s="308" t="s">
        <v>27</v>
      </c>
      <c r="V57" s="308">
        <v>21</v>
      </c>
      <c r="W57" s="308" t="s">
        <v>27</v>
      </c>
      <c r="X57" s="308">
        <v>1</v>
      </c>
      <c r="Y57" s="308">
        <v>3</v>
      </c>
      <c r="Z57" s="308" t="s">
        <v>27</v>
      </c>
      <c r="AA57" s="308" t="s">
        <v>27</v>
      </c>
      <c r="AB57">
        <f t="shared" si="14"/>
        <v>0</v>
      </c>
    </row>
    <row r="58" spans="1:28" ht="16.5" thickBot="1">
      <c r="A58" s="208" t="s">
        <v>9</v>
      </c>
      <c r="B58" s="282">
        <f>SUM(B34:B57)</f>
        <v>31718</v>
      </c>
      <c r="C58" s="279">
        <f>SUM(C34:C57)</f>
        <v>120372</v>
      </c>
      <c r="D58" s="280">
        <f>B58/C58</f>
        <v>0.26349981723324362</v>
      </c>
      <c r="E58" s="282">
        <f>SUM(E34:E57)</f>
        <v>13011</v>
      </c>
      <c r="F58" s="279">
        <f>SUM(F34:F57)</f>
        <v>53253</v>
      </c>
      <c r="G58" s="280">
        <f t="shared" si="8"/>
        <v>0.24432426342177904</v>
      </c>
      <c r="H58" s="282">
        <f>SUM(H34:H57)</f>
        <v>4622</v>
      </c>
      <c r="I58" s="279">
        <f>SUM(I34:I57)</f>
        <v>18597</v>
      </c>
      <c r="J58" s="280">
        <f t="shared" si="9"/>
        <v>0.24853470989944615</v>
      </c>
      <c r="K58" s="282">
        <f>SUM(K34:K57)</f>
        <v>520</v>
      </c>
      <c r="L58" s="279">
        <f>SUM(L34:L57)</f>
        <v>1272</v>
      </c>
      <c r="M58" s="281">
        <f>K58/L58</f>
        <v>0.4088050314465409</v>
      </c>
      <c r="N58" s="303">
        <f>SUM(N34:N57)</f>
        <v>49871</v>
      </c>
      <c r="O58" s="304">
        <f>SUM(O34:O57)</f>
        <v>193494</v>
      </c>
      <c r="P58" s="271">
        <f t="shared" si="15"/>
        <v>0.25773925806484954</v>
      </c>
      <c r="U58">
        <f t="shared" ref="U58:AA58" si="16">SUM(U34:U57)</f>
        <v>256</v>
      </c>
      <c r="V58">
        <f t="shared" si="16"/>
        <v>120372</v>
      </c>
      <c r="W58">
        <f t="shared" si="16"/>
        <v>1016</v>
      </c>
      <c r="X58">
        <f t="shared" si="16"/>
        <v>53253</v>
      </c>
      <c r="Y58">
        <f t="shared" si="16"/>
        <v>18597</v>
      </c>
      <c r="Z58">
        <f t="shared" si="16"/>
        <v>12</v>
      </c>
      <c r="AA58">
        <f t="shared" si="16"/>
        <v>1</v>
      </c>
      <c r="AB58">
        <f t="shared" si="14"/>
        <v>1272</v>
      </c>
    </row>
  </sheetData>
  <mergeCells count="12">
    <mergeCell ref="K32:M32"/>
    <mergeCell ref="N32:P32"/>
    <mergeCell ref="A32:A33"/>
    <mergeCell ref="B32:D32"/>
    <mergeCell ref="E32:G32"/>
    <mergeCell ref="H32:J32"/>
    <mergeCell ref="K1:M1"/>
    <mergeCell ref="N1:P1"/>
    <mergeCell ref="A1:A2"/>
    <mergeCell ref="B1:D1"/>
    <mergeCell ref="E1:G1"/>
    <mergeCell ref="H1:J1"/>
  </mergeCells>
  <phoneticPr fontId="0" type="noConversion"/>
  <pageMargins left="0.75" right="0.75" top="1" bottom="1" header="0.5" footer="0.5"/>
  <pageSetup orientation="portrait" r:id="rId1"/>
  <headerFooter alignWithMargins="0"/>
</worksheet>
</file>

<file path=xl/worksheets/sheet15.xml><?xml version="1.0" encoding="utf-8"?>
<worksheet xmlns="http://schemas.openxmlformats.org/spreadsheetml/2006/main" xmlns:r="http://schemas.openxmlformats.org/officeDocument/2006/relationships">
  <sheetPr codeName="Sheet11">
    <pageSetUpPr fitToPage="1"/>
  </sheetPr>
  <dimension ref="A1:AB29"/>
  <sheetViews>
    <sheetView zoomScale="75" workbookViewId="0">
      <selection activeCell="P40" sqref="P40"/>
    </sheetView>
  </sheetViews>
  <sheetFormatPr defaultRowHeight="12.75"/>
  <cols>
    <col min="1" max="1" width="10.140625" style="88" customWidth="1"/>
    <col min="2" max="2" width="10.85546875" style="88" bestFit="1" customWidth="1"/>
    <col min="3" max="3" width="8.7109375" style="88" bestFit="1" customWidth="1"/>
    <col min="4" max="4" width="9.42578125" style="88" customWidth="1"/>
    <col min="5" max="5" width="10.85546875" style="88" bestFit="1" customWidth="1"/>
    <col min="6" max="6" width="8.5703125" style="88" bestFit="1" customWidth="1"/>
    <col min="7" max="7" width="9.42578125" style="88" customWidth="1"/>
    <col min="8" max="8" width="10.85546875" style="88" bestFit="1" customWidth="1"/>
    <col min="9" max="9" width="8.5703125" style="88" bestFit="1" customWidth="1"/>
    <col min="10" max="10" width="8.42578125" style="88" customWidth="1"/>
    <col min="11" max="11" width="11" style="88" customWidth="1"/>
    <col min="12" max="12" width="8.85546875" style="88" customWidth="1"/>
    <col min="13" max="13" width="7.85546875" style="88" customWidth="1"/>
    <col min="14" max="14" width="11.7109375" style="88" customWidth="1"/>
    <col min="15" max="15" width="9" style="88" customWidth="1"/>
    <col min="16" max="16" width="8.28515625" style="88" customWidth="1"/>
    <col min="17" max="17" width="10.7109375" style="88" customWidth="1"/>
    <col min="18" max="18" width="9.140625" style="88"/>
    <col min="19" max="19" width="9.28515625" style="88" customWidth="1"/>
    <col min="20" max="20" width="10.7109375" style="88" customWidth="1"/>
    <col min="21" max="21" width="9.140625" style="88"/>
    <col min="22" max="22" width="8.85546875" style="88" customWidth="1"/>
    <col min="23" max="23" width="10.42578125" style="88" customWidth="1"/>
    <col min="24" max="24" width="9.140625" style="88"/>
    <col min="25" max="25" width="9.28515625" style="88" customWidth="1"/>
    <col min="26" max="26" width="11.28515625" style="88" customWidth="1"/>
    <col min="27" max="16384" width="9.140625" style="88"/>
  </cols>
  <sheetData>
    <row r="1" spans="1:22" ht="26.25">
      <c r="A1" s="335" t="s">
        <v>218</v>
      </c>
    </row>
    <row r="2" spans="1:22" ht="18">
      <c r="A2" s="82" t="s">
        <v>133</v>
      </c>
      <c r="Q2" s="83"/>
    </row>
    <row r="3" spans="1:22" ht="14.25">
      <c r="A3" s="87"/>
      <c r="Q3" s="83"/>
    </row>
    <row r="4" spans="1:22" ht="14.25" customHeight="1">
      <c r="A4" s="566" t="s">
        <v>247</v>
      </c>
      <c r="B4" s="566"/>
      <c r="C4" s="566"/>
      <c r="D4" s="566"/>
      <c r="E4" s="566"/>
      <c r="F4" s="566"/>
      <c r="G4" s="566"/>
      <c r="H4" s="566"/>
      <c r="I4" s="566"/>
      <c r="J4" s="566"/>
      <c r="K4" s="566"/>
      <c r="L4" s="566"/>
      <c r="M4" s="566"/>
      <c r="N4" s="566"/>
      <c r="O4" s="566"/>
      <c r="P4" s="566"/>
      <c r="Q4" s="157"/>
    </row>
    <row r="5" spans="1:22" ht="18" customHeight="1">
      <c r="A5" s="566"/>
      <c r="B5" s="566"/>
      <c r="C5" s="566"/>
      <c r="D5" s="566"/>
      <c r="E5" s="566"/>
      <c r="F5" s="566"/>
      <c r="G5" s="566"/>
      <c r="H5" s="566"/>
      <c r="I5" s="566"/>
      <c r="J5" s="566"/>
      <c r="K5" s="566"/>
      <c r="L5" s="566"/>
      <c r="M5" s="566"/>
      <c r="N5" s="566"/>
      <c r="O5" s="566"/>
      <c r="P5" s="566"/>
      <c r="Q5" s="157"/>
    </row>
    <row r="6" spans="1:22" ht="18" customHeight="1">
      <c r="A6" s="566"/>
      <c r="B6" s="566"/>
      <c r="C6" s="566"/>
      <c r="D6" s="566"/>
      <c r="E6" s="566"/>
      <c r="F6" s="566"/>
      <c r="G6" s="566"/>
      <c r="H6" s="566"/>
      <c r="I6" s="566"/>
      <c r="J6" s="566"/>
      <c r="K6" s="566"/>
      <c r="L6" s="566"/>
      <c r="M6" s="566"/>
      <c r="N6" s="566"/>
      <c r="O6" s="566"/>
      <c r="P6" s="566"/>
      <c r="Q6" s="157"/>
    </row>
    <row r="7" spans="1:22" ht="18" customHeight="1">
      <c r="A7" s="566"/>
      <c r="B7" s="566"/>
      <c r="C7" s="566"/>
      <c r="D7" s="566"/>
      <c r="E7" s="566"/>
      <c r="F7" s="566"/>
      <c r="G7" s="566"/>
      <c r="H7" s="566"/>
      <c r="I7" s="566"/>
      <c r="J7" s="566"/>
      <c r="K7" s="566"/>
      <c r="L7" s="566"/>
      <c r="M7" s="566"/>
      <c r="N7" s="566"/>
      <c r="O7" s="566"/>
      <c r="P7" s="566"/>
      <c r="Q7" s="157"/>
    </row>
    <row r="8" spans="1:22" ht="18" customHeight="1">
      <c r="A8" s="566"/>
      <c r="B8" s="566"/>
      <c r="C8" s="566"/>
      <c r="D8" s="566"/>
      <c r="E8" s="566"/>
      <c r="F8" s="566"/>
      <c r="G8" s="566"/>
      <c r="H8" s="566"/>
      <c r="I8" s="566"/>
      <c r="J8" s="566"/>
      <c r="K8" s="566"/>
      <c r="L8" s="566"/>
      <c r="M8" s="566"/>
      <c r="N8" s="566"/>
      <c r="O8" s="566"/>
      <c r="P8" s="566"/>
      <c r="Q8" s="157"/>
    </row>
    <row r="9" spans="1:22" ht="15" thickBot="1">
      <c r="Q9" s="83"/>
    </row>
    <row r="10" spans="1:22" ht="12.75" customHeight="1">
      <c r="A10" s="553" t="s">
        <v>10</v>
      </c>
      <c r="B10" s="558" t="s">
        <v>15</v>
      </c>
      <c r="C10" s="556"/>
      <c r="D10" s="559"/>
      <c r="E10" s="558" t="s">
        <v>126</v>
      </c>
      <c r="F10" s="556"/>
      <c r="G10" s="559"/>
      <c r="H10" s="558" t="s">
        <v>128</v>
      </c>
      <c r="I10" s="556"/>
      <c r="J10" s="559"/>
      <c r="K10" s="558" t="s">
        <v>125</v>
      </c>
      <c r="L10" s="556"/>
      <c r="M10" s="559"/>
      <c r="N10" s="558" t="s">
        <v>127</v>
      </c>
      <c r="O10" s="556"/>
      <c r="P10" s="559"/>
      <c r="Q10" s="558" t="s">
        <v>129</v>
      </c>
      <c r="R10" s="556"/>
      <c r="S10" s="559"/>
      <c r="T10" s="558" t="s">
        <v>9</v>
      </c>
      <c r="U10" s="556"/>
      <c r="V10" s="559"/>
    </row>
    <row r="11" spans="1:22" ht="31.5" customHeight="1" thickBot="1">
      <c r="A11" s="554"/>
      <c r="B11" s="158" t="s">
        <v>141</v>
      </c>
      <c r="C11" s="159" t="s">
        <v>140</v>
      </c>
      <c r="D11" s="160" t="s">
        <v>8</v>
      </c>
      <c r="E11" s="158" t="s">
        <v>141</v>
      </c>
      <c r="F11" s="159" t="s">
        <v>140</v>
      </c>
      <c r="G11" s="160" t="s">
        <v>8</v>
      </c>
      <c r="H11" s="158" t="s">
        <v>141</v>
      </c>
      <c r="I11" s="159" t="s">
        <v>140</v>
      </c>
      <c r="J11" s="160" t="s">
        <v>8</v>
      </c>
      <c r="K11" s="158" t="s">
        <v>141</v>
      </c>
      <c r="L11" s="159" t="s">
        <v>140</v>
      </c>
      <c r="M11" s="160" t="s">
        <v>8</v>
      </c>
      <c r="N11" s="158" t="s">
        <v>141</v>
      </c>
      <c r="O11" s="159" t="s">
        <v>140</v>
      </c>
      <c r="P11" s="160" t="s">
        <v>8</v>
      </c>
      <c r="Q11" s="158" t="s">
        <v>141</v>
      </c>
      <c r="R11" s="159" t="s">
        <v>140</v>
      </c>
      <c r="S11" s="160" t="s">
        <v>8</v>
      </c>
      <c r="T11" s="158" t="s">
        <v>141</v>
      </c>
      <c r="U11" s="159" t="s">
        <v>140</v>
      </c>
      <c r="V11" s="160" t="s">
        <v>8</v>
      </c>
    </row>
    <row r="12" spans="1:22">
      <c r="A12" s="455">
        <v>1996</v>
      </c>
      <c r="B12" s="336">
        <v>7</v>
      </c>
      <c r="C12" s="273">
        <v>12011</v>
      </c>
      <c r="D12" s="92">
        <f t="shared" ref="D12:D27" si="0">IF(C12=0, "NA", B12/C12)</f>
        <v>5.8279910082424441E-4</v>
      </c>
      <c r="E12" s="336">
        <v>0</v>
      </c>
      <c r="F12" s="273">
        <v>3132</v>
      </c>
      <c r="G12" s="92">
        <f t="shared" ref="G12:G27" si="1">IF(F12=0, "NA", E12/F12)</f>
        <v>0</v>
      </c>
      <c r="H12" s="336"/>
      <c r="I12" s="273"/>
      <c r="J12" s="92"/>
      <c r="K12" s="336"/>
      <c r="L12" s="273"/>
      <c r="M12" s="92"/>
      <c r="N12" s="336"/>
      <c r="O12" s="273"/>
      <c r="P12" s="92"/>
      <c r="Q12" s="336"/>
      <c r="R12" s="273"/>
      <c r="S12" s="92"/>
      <c r="T12" s="336">
        <f>SUM(B12,E12,H12,K12,N12,Q12)</f>
        <v>7</v>
      </c>
      <c r="U12" s="273">
        <f>C12+F12+I12+L12+O12+R12</f>
        <v>15143</v>
      </c>
      <c r="V12" s="92">
        <v>0</v>
      </c>
    </row>
    <row r="13" spans="1:22">
      <c r="A13" s="456">
        <v>1997</v>
      </c>
      <c r="B13" s="337">
        <v>3</v>
      </c>
      <c r="C13" s="93">
        <v>16337</v>
      </c>
      <c r="D13" s="84">
        <f t="shared" si="0"/>
        <v>1.836322458223664E-4</v>
      </c>
      <c r="E13" s="337">
        <v>0</v>
      </c>
      <c r="F13" s="93">
        <v>4443</v>
      </c>
      <c r="G13" s="84">
        <f t="shared" si="1"/>
        <v>0</v>
      </c>
      <c r="H13" s="337"/>
      <c r="I13" s="93"/>
      <c r="J13" s="84"/>
      <c r="K13" s="337">
        <v>0</v>
      </c>
      <c r="L13" s="93">
        <v>16</v>
      </c>
      <c r="M13" s="84">
        <f t="shared" ref="M13:M24" si="2">IF(L13=0, "NA", K13/L13)</f>
        <v>0</v>
      </c>
      <c r="N13" s="337">
        <v>0</v>
      </c>
      <c r="O13" s="93">
        <v>3</v>
      </c>
      <c r="P13" s="84">
        <f t="shared" ref="P13:P25" si="3">IF(O13=0, "NA", N13/O13)</f>
        <v>0</v>
      </c>
      <c r="Q13" s="337"/>
      <c r="R13" s="93"/>
      <c r="S13" s="84"/>
      <c r="T13" s="337">
        <f t="shared" ref="T13:T27" si="4">SUM(B13,E13,H13,K13,N13,Q13)</f>
        <v>3</v>
      </c>
      <c r="U13" s="93">
        <f t="shared" ref="U13:U27" si="5">C13+F13+I13+L13+O13+R13</f>
        <v>20799</v>
      </c>
      <c r="V13" s="84">
        <v>0</v>
      </c>
    </row>
    <row r="14" spans="1:22">
      <c r="A14" s="456">
        <v>1998</v>
      </c>
      <c r="B14" s="337">
        <v>10</v>
      </c>
      <c r="C14" s="93">
        <v>18530</v>
      </c>
      <c r="D14" s="84">
        <f t="shared" si="0"/>
        <v>5.3966540744738263E-4</v>
      </c>
      <c r="E14" s="337">
        <v>2</v>
      </c>
      <c r="F14" s="93">
        <v>5098</v>
      </c>
      <c r="G14" s="84">
        <f t="shared" si="1"/>
        <v>3.9231071008238524E-4</v>
      </c>
      <c r="H14" s="337"/>
      <c r="I14" s="93"/>
      <c r="J14" s="84"/>
      <c r="K14" s="337">
        <v>0</v>
      </c>
      <c r="L14" s="93">
        <v>36</v>
      </c>
      <c r="M14" s="84">
        <f t="shared" si="2"/>
        <v>0</v>
      </c>
      <c r="N14" s="337">
        <v>0</v>
      </c>
      <c r="O14" s="93">
        <v>3</v>
      </c>
      <c r="P14" s="84">
        <f t="shared" si="3"/>
        <v>0</v>
      </c>
      <c r="Q14" s="337"/>
      <c r="R14" s="93"/>
      <c r="S14" s="84"/>
      <c r="T14" s="337">
        <f t="shared" si="4"/>
        <v>12</v>
      </c>
      <c r="U14" s="93">
        <f t="shared" si="5"/>
        <v>23667</v>
      </c>
      <c r="V14" s="84">
        <v>0</v>
      </c>
    </row>
    <row r="15" spans="1:22">
      <c r="A15" s="456">
        <v>1999</v>
      </c>
      <c r="B15" s="337">
        <v>8</v>
      </c>
      <c r="C15" s="93">
        <v>20467</v>
      </c>
      <c r="D15" s="84">
        <f t="shared" si="0"/>
        <v>3.9087311281575221E-4</v>
      </c>
      <c r="E15" s="337">
        <v>0</v>
      </c>
      <c r="F15" s="93">
        <v>5225</v>
      </c>
      <c r="G15" s="84">
        <f t="shared" si="1"/>
        <v>0</v>
      </c>
      <c r="H15" s="337"/>
      <c r="I15" s="93"/>
      <c r="J15" s="84"/>
      <c r="K15" s="337">
        <v>0</v>
      </c>
      <c r="L15" s="93">
        <v>12</v>
      </c>
      <c r="M15" s="84">
        <f t="shared" si="2"/>
        <v>0</v>
      </c>
      <c r="N15" s="337">
        <v>0</v>
      </c>
      <c r="O15" s="93">
        <v>2</v>
      </c>
      <c r="P15" s="84">
        <f t="shared" si="3"/>
        <v>0</v>
      </c>
      <c r="Q15" s="337"/>
      <c r="R15" s="93"/>
      <c r="S15" s="84"/>
      <c r="T15" s="337">
        <f t="shared" si="4"/>
        <v>8</v>
      </c>
      <c r="U15" s="93">
        <f t="shared" si="5"/>
        <v>25706</v>
      </c>
      <c r="V15" s="84">
        <v>0</v>
      </c>
    </row>
    <row r="16" spans="1:22">
      <c r="A16" s="456">
        <v>2000</v>
      </c>
      <c r="B16" s="337">
        <v>9</v>
      </c>
      <c r="C16" s="93">
        <v>23334</v>
      </c>
      <c r="D16" s="84">
        <f t="shared" si="0"/>
        <v>3.8570326562098228E-4</v>
      </c>
      <c r="E16" s="337">
        <v>0</v>
      </c>
      <c r="F16" s="93">
        <v>5778</v>
      </c>
      <c r="G16" s="84">
        <f t="shared" si="1"/>
        <v>0</v>
      </c>
      <c r="H16" s="337"/>
      <c r="I16" s="93"/>
      <c r="J16" s="84"/>
      <c r="K16" s="337">
        <v>0</v>
      </c>
      <c r="L16" s="93">
        <v>38</v>
      </c>
      <c r="M16" s="84">
        <f t="shared" si="2"/>
        <v>0</v>
      </c>
      <c r="N16" s="337"/>
      <c r="O16" s="93"/>
      <c r="P16" s="84"/>
      <c r="Q16" s="337"/>
      <c r="R16" s="93"/>
      <c r="S16" s="84"/>
      <c r="T16" s="337">
        <f t="shared" si="4"/>
        <v>9</v>
      </c>
      <c r="U16" s="93">
        <f t="shared" si="5"/>
        <v>29150</v>
      </c>
      <c r="V16" s="84">
        <v>3.1558683371729733E-5</v>
      </c>
    </row>
    <row r="17" spans="1:28">
      <c r="A17" s="456">
        <v>2001</v>
      </c>
      <c r="B17" s="337">
        <v>9</v>
      </c>
      <c r="C17" s="93">
        <v>25661</v>
      </c>
      <c r="D17" s="84">
        <f t="shared" si="0"/>
        <v>3.5072678383539225E-4</v>
      </c>
      <c r="E17" s="337">
        <v>1</v>
      </c>
      <c r="F17" s="93">
        <v>7691</v>
      </c>
      <c r="G17" s="84">
        <f t="shared" si="1"/>
        <v>1.300221037576388E-4</v>
      </c>
      <c r="H17" s="337"/>
      <c r="I17" s="93"/>
      <c r="J17" s="84"/>
      <c r="K17" s="337">
        <v>0</v>
      </c>
      <c r="L17" s="93">
        <v>26</v>
      </c>
      <c r="M17" s="84">
        <f t="shared" si="2"/>
        <v>0</v>
      </c>
      <c r="N17" s="337"/>
      <c r="O17" s="93"/>
      <c r="P17" s="84"/>
      <c r="Q17" s="337"/>
      <c r="R17" s="93"/>
      <c r="S17" s="84"/>
      <c r="T17" s="337">
        <f t="shared" si="4"/>
        <v>10</v>
      </c>
      <c r="U17" s="93">
        <f t="shared" si="5"/>
        <v>33378</v>
      </c>
      <c r="V17" s="84">
        <v>0</v>
      </c>
    </row>
    <row r="18" spans="1:28">
      <c r="A18" s="456">
        <v>2002</v>
      </c>
      <c r="B18" s="337">
        <v>9</v>
      </c>
      <c r="C18" s="93">
        <v>20727</v>
      </c>
      <c r="D18" s="84">
        <f t="shared" si="0"/>
        <v>4.3421623968736432E-4</v>
      </c>
      <c r="E18" s="337">
        <v>1</v>
      </c>
      <c r="F18" s="93">
        <v>6804</v>
      </c>
      <c r="G18" s="84">
        <f t="shared" si="1"/>
        <v>1.4697236919459142E-4</v>
      </c>
      <c r="H18" s="337"/>
      <c r="I18" s="93"/>
      <c r="J18" s="84"/>
      <c r="K18" s="337">
        <v>0</v>
      </c>
      <c r="L18" s="93">
        <v>55</v>
      </c>
      <c r="M18" s="84">
        <f t="shared" si="2"/>
        <v>0</v>
      </c>
      <c r="N18" s="337">
        <v>0</v>
      </c>
      <c r="O18" s="93">
        <v>1</v>
      </c>
      <c r="P18" s="84">
        <f t="shared" si="3"/>
        <v>0</v>
      </c>
      <c r="Q18" s="337"/>
      <c r="R18" s="93"/>
      <c r="S18" s="84"/>
      <c r="T18" s="337">
        <f t="shared" si="4"/>
        <v>10</v>
      </c>
      <c r="U18" s="93">
        <f t="shared" si="5"/>
        <v>27587</v>
      </c>
      <c r="V18" s="84">
        <v>0</v>
      </c>
    </row>
    <row r="19" spans="1:28">
      <c r="A19" s="456">
        <v>2003</v>
      </c>
      <c r="B19" s="337">
        <v>4</v>
      </c>
      <c r="C19" s="93">
        <v>16352</v>
      </c>
      <c r="D19" s="84">
        <f t="shared" si="0"/>
        <v>2.446183953033268E-4</v>
      </c>
      <c r="E19" s="337">
        <v>1</v>
      </c>
      <c r="F19" s="93">
        <v>5607</v>
      </c>
      <c r="G19" s="84">
        <f t="shared" si="1"/>
        <v>1.7834849295523451E-4</v>
      </c>
      <c r="H19" s="337"/>
      <c r="I19" s="93"/>
      <c r="J19" s="84"/>
      <c r="K19" s="337">
        <v>0</v>
      </c>
      <c r="L19" s="93">
        <v>48</v>
      </c>
      <c r="M19" s="84">
        <f t="shared" si="2"/>
        <v>0</v>
      </c>
      <c r="N19" s="337">
        <v>0</v>
      </c>
      <c r="O19" s="93">
        <v>1</v>
      </c>
      <c r="P19" s="84">
        <f t="shared" si="3"/>
        <v>0</v>
      </c>
      <c r="Q19" s="337"/>
      <c r="R19" s="93"/>
      <c r="S19" s="84"/>
      <c r="T19" s="337">
        <f t="shared" si="4"/>
        <v>5</v>
      </c>
      <c r="U19" s="93">
        <f t="shared" si="5"/>
        <v>22008</v>
      </c>
      <c r="V19" s="84">
        <v>0</v>
      </c>
    </row>
    <row r="20" spans="1:28">
      <c r="A20" s="456">
        <v>2004</v>
      </c>
      <c r="B20" s="337">
        <v>3</v>
      </c>
      <c r="C20" s="93">
        <v>12052</v>
      </c>
      <c r="D20" s="84">
        <f t="shared" si="0"/>
        <v>2.4892134085628941E-4</v>
      </c>
      <c r="E20" s="337">
        <v>0</v>
      </c>
      <c r="F20" s="93">
        <v>4757</v>
      </c>
      <c r="G20" s="84">
        <f t="shared" si="1"/>
        <v>0</v>
      </c>
      <c r="H20" s="337"/>
      <c r="I20" s="93"/>
      <c r="J20" s="84"/>
      <c r="K20" s="337">
        <v>0</v>
      </c>
      <c r="L20" s="93">
        <v>6</v>
      </c>
      <c r="M20" s="84">
        <f t="shared" si="2"/>
        <v>0</v>
      </c>
      <c r="N20" s="337">
        <v>0</v>
      </c>
      <c r="O20" s="93">
        <v>1</v>
      </c>
      <c r="P20" s="84">
        <f t="shared" si="3"/>
        <v>0</v>
      </c>
      <c r="Q20" s="337"/>
      <c r="R20" s="93"/>
      <c r="S20" s="84"/>
      <c r="T20" s="337">
        <f t="shared" si="4"/>
        <v>3</v>
      </c>
      <c r="U20" s="93">
        <f t="shared" si="5"/>
        <v>16816</v>
      </c>
      <c r="V20" s="84">
        <v>0</v>
      </c>
    </row>
    <row r="21" spans="1:28">
      <c r="A21" s="456">
        <v>2005</v>
      </c>
      <c r="B21" s="337">
        <v>3</v>
      </c>
      <c r="C21" s="93">
        <v>9620</v>
      </c>
      <c r="D21" s="84">
        <f t="shared" si="0"/>
        <v>3.1185031185031187E-4</v>
      </c>
      <c r="E21" s="337">
        <v>0</v>
      </c>
      <c r="F21" s="93">
        <v>3638</v>
      </c>
      <c r="G21" s="84">
        <f t="shared" si="1"/>
        <v>0</v>
      </c>
      <c r="H21" s="337"/>
      <c r="I21" s="93"/>
      <c r="J21" s="84"/>
      <c r="K21" s="337">
        <v>0</v>
      </c>
      <c r="L21" s="93">
        <v>11</v>
      </c>
      <c r="M21" s="84">
        <f t="shared" si="2"/>
        <v>0</v>
      </c>
      <c r="N21" s="337">
        <v>0</v>
      </c>
      <c r="O21" s="93">
        <v>2</v>
      </c>
      <c r="P21" s="84">
        <f t="shared" si="3"/>
        <v>0</v>
      </c>
      <c r="Q21" s="337"/>
      <c r="R21" s="93"/>
      <c r="S21" s="84"/>
      <c r="T21" s="337">
        <f t="shared" si="4"/>
        <v>3</v>
      </c>
      <c r="U21" s="93">
        <f t="shared" si="5"/>
        <v>13271</v>
      </c>
      <c r="V21" s="84">
        <v>0</v>
      </c>
    </row>
    <row r="22" spans="1:28">
      <c r="A22" s="456">
        <v>2006</v>
      </c>
      <c r="B22" s="337">
        <v>0</v>
      </c>
      <c r="C22" s="93">
        <v>7685</v>
      </c>
      <c r="D22" s="84">
        <f t="shared" si="0"/>
        <v>0</v>
      </c>
      <c r="E22" s="337">
        <v>0</v>
      </c>
      <c r="F22" s="93">
        <v>2340</v>
      </c>
      <c r="G22" s="84">
        <f t="shared" si="1"/>
        <v>0</v>
      </c>
      <c r="H22" s="337"/>
      <c r="I22" s="93"/>
      <c r="J22" s="84"/>
      <c r="K22" s="337">
        <v>0</v>
      </c>
      <c r="L22" s="93">
        <v>4</v>
      </c>
      <c r="M22" s="84">
        <f t="shared" si="2"/>
        <v>0</v>
      </c>
      <c r="N22" s="337">
        <v>0</v>
      </c>
      <c r="O22" s="93">
        <v>2</v>
      </c>
      <c r="P22" s="84">
        <f t="shared" si="3"/>
        <v>0</v>
      </c>
      <c r="Q22" s="337"/>
      <c r="R22" s="93"/>
      <c r="S22" s="84"/>
      <c r="T22" s="337">
        <f t="shared" si="4"/>
        <v>0</v>
      </c>
      <c r="U22" s="93">
        <f t="shared" si="5"/>
        <v>10031</v>
      </c>
      <c r="V22" s="84">
        <v>0</v>
      </c>
    </row>
    <row r="23" spans="1:28">
      <c r="A23" s="456">
        <v>2007</v>
      </c>
      <c r="B23" s="337">
        <v>0</v>
      </c>
      <c r="C23" s="93">
        <v>5833</v>
      </c>
      <c r="D23" s="84">
        <f t="shared" si="0"/>
        <v>0</v>
      </c>
      <c r="E23" s="337">
        <v>0</v>
      </c>
      <c r="F23" s="93">
        <v>1645</v>
      </c>
      <c r="G23" s="84">
        <f t="shared" si="1"/>
        <v>0</v>
      </c>
      <c r="H23" s="337"/>
      <c r="I23" s="93"/>
      <c r="J23" s="84"/>
      <c r="K23" s="337"/>
      <c r="L23" s="93"/>
      <c r="M23" s="84"/>
      <c r="N23" s="337"/>
      <c r="O23" s="93"/>
      <c r="P23" s="84"/>
      <c r="Q23" s="337">
        <v>0</v>
      </c>
      <c r="R23" s="93">
        <v>134</v>
      </c>
      <c r="S23" s="84">
        <f t="shared" ref="S23:S24" si="6">IF(R23=0, "NA", Q23/R23)</f>
        <v>0</v>
      </c>
      <c r="T23" s="337">
        <f t="shared" si="4"/>
        <v>0</v>
      </c>
      <c r="U23" s="93">
        <f t="shared" si="5"/>
        <v>7612</v>
      </c>
      <c r="V23" s="84">
        <v>0</v>
      </c>
    </row>
    <row r="24" spans="1:28">
      <c r="A24" s="456">
        <v>2008</v>
      </c>
      <c r="B24" s="337">
        <v>0</v>
      </c>
      <c r="C24" s="93">
        <v>3491</v>
      </c>
      <c r="D24" s="84">
        <f t="shared" si="0"/>
        <v>0</v>
      </c>
      <c r="E24" s="337">
        <v>0</v>
      </c>
      <c r="F24" s="93">
        <v>863</v>
      </c>
      <c r="G24" s="84">
        <f t="shared" si="1"/>
        <v>0</v>
      </c>
      <c r="H24" s="337">
        <v>0</v>
      </c>
      <c r="I24" s="93">
        <v>308</v>
      </c>
      <c r="J24" s="84">
        <f t="shared" ref="J24" si="7">IF(I24=0, "NA", H24/I24)</f>
        <v>0</v>
      </c>
      <c r="K24" s="337">
        <v>0</v>
      </c>
      <c r="L24" s="93">
        <v>1</v>
      </c>
      <c r="M24" s="84">
        <f t="shared" si="2"/>
        <v>0</v>
      </c>
      <c r="N24" s="337"/>
      <c r="O24" s="93"/>
      <c r="P24" s="84"/>
      <c r="Q24" s="337">
        <v>0</v>
      </c>
      <c r="R24" s="93">
        <v>167</v>
      </c>
      <c r="S24" s="84">
        <f t="shared" si="6"/>
        <v>0</v>
      </c>
      <c r="T24" s="337">
        <f t="shared" si="4"/>
        <v>0</v>
      </c>
      <c r="U24" s="93">
        <f t="shared" si="5"/>
        <v>4830</v>
      </c>
      <c r="V24" s="84">
        <v>0</v>
      </c>
    </row>
    <row r="25" spans="1:28">
      <c r="A25" s="456">
        <v>2009</v>
      </c>
      <c r="B25" s="337">
        <v>0</v>
      </c>
      <c r="C25" s="93">
        <v>2222</v>
      </c>
      <c r="D25" s="84">
        <f t="shared" si="0"/>
        <v>0</v>
      </c>
      <c r="E25" s="337">
        <v>0</v>
      </c>
      <c r="F25" s="93">
        <v>473</v>
      </c>
      <c r="G25" s="84">
        <f t="shared" si="1"/>
        <v>0</v>
      </c>
      <c r="H25" s="337">
        <v>0</v>
      </c>
      <c r="I25" s="93">
        <v>171</v>
      </c>
      <c r="J25" s="84">
        <f>IF(I25=0, "NA", H25/I25)</f>
        <v>0</v>
      </c>
      <c r="K25" s="337">
        <v>0</v>
      </c>
      <c r="L25" s="93">
        <v>24</v>
      </c>
      <c r="M25" s="84">
        <f>IF(L25=0, "NA", K25/L25)</f>
        <v>0</v>
      </c>
      <c r="N25" s="337">
        <v>0</v>
      </c>
      <c r="O25" s="93">
        <v>1</v>
      </c>
      <c r="P25" s="84">
        <f t="shared" si="3"/>
        <v>0</v>
      </c>
      <c r="Q25" s="337">
        <v>0</v>
      </c>
      <c r="R25" s="93">
        <v>29</v>
      </c>
      <c r="S25" s="84">
        <f>IF(R25=0, "NA", Q25/R25)</f>
        <v>0</v>
      </c>
      <c r="T25" s="337">
        <f t="shared" si="4"/>
        <v>0</v>
      </c>
      <c r="U25" s="93">
        <f t="shared" si="5"/>
        <v>2920</v>
      </c>
      <c r="V25" s="84">
        <v>0</v>
      </c>
    </row>
    <row r="26" spans="1:28">
      <c r="A26" s="456">
        <v>2010</v>
      </c>
      <c r="B26" s="337">
        <v>0</v>
      </c>
      <c r="C26" s="93">
        <v>901</v>
      </c>
      <c r="D26" s="84">
        <f t="shared" si="0"/>
        <v>0</v>
      </c>
      <c r="E26" s="337">
        <v>0</v>
      </c>
      <c r="F26" s="93">
        <v>142</v>
      </c>
      <c r="G26" s="84">
        <f t="shared" si="1"/>
        <v>0</v>
      </c>
      <c r="H26" s="337">
        <v>0</v>
      </c>
      <c r="I26" s="93">
        <v>35</v>
      </c>
      <c r="J26" s="84">
        <f t="shared" ref="J26:J27" si="8">IF(I26=0, "NA", H26/I26)</f>
        <v>0</v>
      </c>
      <c r="K26" s="337">
        <v>0</v>
      </c>
      <c r="L26" s="93">
        <v>37</v>
      </c>
      <c r="M26" s="84">
        <f t="shared" ref="M26" si="9">IF(L26=0, "NA", K26/L26)</f>
        <v>0</v>
      </c>
      <c r="N26" s="337">
        <v>0</v>
      </c>
      <c r="O26" s="93">
        <v>3</v>
      </c>
      <c r="P26" s="84">
        <f t="shared" ref="P26" si="10">IF(O26=0, "NA", N26/O26)</f>
        <v>0</v>
      </c>
      <c r="Q26" s="337">
        <v>0</v>
      </c>
      <c r="R26" s="93">
        <v>6</v>
      </c>
      <c r="S26" s="84">
        <f t="shared" ref="S26:S27" si="11">IF(R26=0, "NA", Q26/R26)</f>
        <v>0</v>
      </c>
      <c r="T26" s="337">
        <f t="shared" si="4"/>
        <v>0</v>
      </c>
      <c r="U26" s="93">
        <f t="shared" si="5"/>
        <v>1124</v>
      </c>
      <c r="V26" s="84">
        <v>0</v>
      </c>
    </row>
    <row r="27" spans="1:28" ht="13.5" thickBot="1">
      <c r="A27" s="456">
        <v>2011</v>
      </c>
      <c r="B27" s="362">
        <v>0</v>
      </c>
      <c r="C27" s="274">
        <v>33</v>
      </c>
      <c r="D27" s="94">
        <f t="shared" si="0"/>
        <v>0</v>
      </c>
      <c r="E27" s="362">
        <v>0</v>
      </c>
      <c r="F27" s="274">
        <v>6</v>
      </c>
      <c r="G27" s="94">
        <f t="shared" si="1"/>
        <v>0</v>
      </c>
      <c r="H27" s="362">
        <v>0</v>
      </c>
      <c r="I27" s="274">
        <v>4</v>
      </c>
      <c r="J27" s="94">
        <f t="shared" si="8"/>
        <v>0</v>
      </c>
      <c r="K27" s="362">
        <v>0</v>
      </c>
      <c r="L27" s="274">
        <v>2</v>
      </c>
      <c r="M27" s="94">
        <f>IF(L27=0, "NA", K27/L27)</f>
        <v>0</v>
      </c>
      <c r="N27" s="362"/>
      <c r="O27" s="274"/>
      <c r="P27" s="94"/>
      <c r="Q27" s="362">
        <v>0</v>
      </c>
      <c r="R27" s="274">
        <v>1</v>
      </c>
      <c r="S27" s="94">
        <f t="shared" si="11"/>
        <v>0</v>
      </c>
      <c r="T27" s="362">
        <f t="shared" si="4"/>
        <v>0</v>
      </c>
      <c r="U27" s="274">
        <f t="shared" si="5"/>
        <v>46</v>
      </c>
      <c r="V27" s="94">
        <v>0</v>
      </c>
    </row>
    <row r="28" spans="1:28" ht="13.5" thickBot="1">
      <c r="A28" s="85" t="s">
        <v>9</v>
      </c>
      <c r="B28" s="380">
        <f>SUM(B12:B27)</f>
        <v>65</v>
      </c>
      <c r="C28" s="381">
        <f>SUM(C12:C27)</f>
        <v>195256</v>
      </c>
      <c r="D28" s="388">
        <f>B28/C28</f>
        <v>3.3289630024173393E-4</v>
      </c>
      <c r="E28" s="380">
        <f>SUM(E12:E27)</f>
        <v>5</v>
      </c>
      <c r="F28" s="381">
        <f>SUM(F12:F27)</f>
        <v>57642</v>
      </c>
      <c r="G28" s="388">
        <f>E28/F28</f>
        <v>8.6742305957461573E-5</v>
      </c>
      <c r="H28" s="380">
        <f>SUM(H12:H27)</f>
        <v>0</v>
      </c>
      <c r="I28" s="381">
        <f>SUM(I12:I27)</f>
        <v>518</v>
      </c>
      <c r="J28" s="388">
        <f>H28/I28</f>
        <v>0</v>
      </c>
      <c r="K28" s="380">
        <f>SUM(K12:K27)</f>
        <v>0</v>
      </c>
      <c r="L28" s="381">
        <f>SUM(L12:L27)</f>
        <v>316</v>
      </c>
      <c r="M28" s="388">
        <f>K28/L28</f>
        <v>0</v>
      </c>
      <c r="N28" s="380">
        <f>SUM(N12:N27)</f>
        <v>0</v>
      </c>
      <c r="O28" s="381">
        <f>SUM(O12:O27)</f>
        <v>19</v>
      </c>
      <c r="P28" s="388">
        <f>N28/O28</f>
        <v>0</v>
      </c>
      <c r="Q28" s="380">
        <f>SUM(Q12:Q27)</f>
        <v>0</v>
      </c>
      <c r="R28" s="381">
        <f>SUM(R12:R27)</f>
        <v>337</v>
      </c>
      <c r="S28" s="388">
        <f>Q28/R28</f>
        <v>0</v>
      </c>
      <c r="T28" s="380">
        <f>SUM(T12:T27)</f>
        <v>70</v>
      </c>
      <c r="U28" s="381">
        <f>SUM(U12:U27)</f>
        <v>254088</v>
      </c>
      <c r="V28" s="388">
        <f>T28/U28</f>
        <v>2.7549510405843646E-4</v>
      </c>
    </row>
    <row r="29" spans="1:28">
      <c r="A29" s="330"/>
      <c r="B29" s="368"/>
      <c r="C29" s="368"/>
      <c r="D29" s="376"/>
      <c r="E29" s="368"/>
      <c r="F29" s="368"/>
      <c r="G29" s="376"/>
      <c r="H29" s="368"/>
      <c r="I29" s="368"/>
      <c r="J29" s="376"/>
      <c r="K29" s="345"/>
      <c r="L29" s="345"/>
      <c r="M29" s="345"/>
      <c r="N29" s="368"/>
      <c r="O29" s="368"/>
      <c r="P29" s="376"/>
      <c r="Q29" s="368"/>
      <c r="R29" s="368"/>
      <c r="S29" s="376"/>
      <c r="T29" s="368"/>
      <c r="U29" s="368"/>
      <c r="V29" s="376"/>
      <c r="W29" s="345"/>
      <c r="X29" s="345"/>
      <c r="Y29" s="345"/>
      <c r="Z29" s="368"/>
      <c r="AA29" s="368"/>
      <c r="AB29" s="376"/>
    </row>
  </sheetData>
  <mergeCells count="9">
    <mergeCell ref="T10:V10"/>
    <mergeCell ref="N10:P10"/>
    <mergeCell ref="Q10:S10"/>
    <mergeCell ref="A4:P8"/>
    <mergeCell ref="A10:A11"/>
    <mergeCell ref="B10:D10"/>
    <mergeCell ref="E10:G10"/>
    <mergeCell ref="H10:J10"/>
    <mergeCell ref="K10:M10"/>
  </mergeCells>
  <phoneticPr fontId="31" type="noConversion"/>
  <pageMargins left="0.75" right="0.75" top="1" bottom="1" header="0.5" footer="0.5"/>
  <pageSetup scale="58"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sheetPr codeName="Sheet25">
    <pageSetUpPr fitToPage="1"/>
  </sheetPr>
  <dimension ref="A1:AT46"/>
  <sheetViews>
    <sheetView topLeftCell="A10" zoomScale="70" zoomScaleNormal="70" workbookViewId="0">
      <selection activeCell="O30" sqref="O30"/>
    </sheetView>
  </sheetViews>
  <sheetFormatPr defaultRowHeight="12.75"/>
  <cols>
    <col min="1" max="1" width="9.42578125" style="10" customWidth="1"/>
    <col min="2" max="2" width="11.140625" style="10" customWidth="1"/>
    <col min="3" max="3" width="11.85546875" style="10" bestFit="1" customWidth="1"/>
    <col min="4" max="4" width="11.7109375" style="10" customWidth="1"/>
    <col min="5" max="5" width="10.85546875" style="10" customWidth="1"/>
    <col min="6" max="6" width="9.85546875" style="10" bestFit="1" customWidth="1"/>
    <col min="7" max="7" width="12" style="10" bestFit="1" customWidth="1"/>
    <col min="8" max="8" width="11.42578125" style="10" bestFit="1" customWidth="1"/>
    <col min="9" max="9" width="9.85546875" style="10" bestFit="1" customWidth="1"/>
    <col min="10" max="10" width="12" style="10" bestFit="1" customWidth="1"/>
    <col min="11" max="11" width="11.42578125" style="10" bestFit="1" customWidth="1"/>
    <col min="12" max="12" width="9.85546875" style="10" bestFit="1" customWidth="1"/>
    <col min="13" max="13" width="12.140625" style="10" bestFit="1" customWidth="1"/>
    <col min="14" max="14" width="11.140625" style="10" customWidth="1"/>
    <col min="15" max="15" width="10.42578125" style="10" bestFit="1" customWidth="1"/>
    <col min="16" max="16" width="11.5703125" style="10" customWidth="1"/>
    <col min="17" max="17" width="10.7109375" style="10" customWidth="1"/>
    <col min="18" max="18" width="10.42578125" style="10" bestFit="1" customWidth="1"/>
    <col min="19" max="19" width="12.140625" style="10" bestFit="1" customWidth="1"/>
    <col min="20" max="20" width="10.7109375" style="10" customWidth="1"/>
    <col min="21" max="21" width="14.5703125" style="10" bestFit="1" customWidth="1"/>
    <col min="22" max="22" width="12.140625" style="10" bestFit="1" customWidth="1"/>
    <col min="23" max="23" width="10" style="10" customWidth="1"/>
    <col min="24" max="24" width="9.85546875" style="10" bestFit="1" customWidth="1"/>
    <col min="25" max="25" width="12.140625" style="10" hidden="1" customWidth="1"/>
    <col min="26" max="26" width="10.42578125" style="10" hidden="1" customWidth="1"/>
    <col min="27" max="27" width="11.5703125" style="10" hidden="1" customWidth="1"/>
    <col min="28" max="28" width="9.28515625" style="10" hidden="1" customWidth="1"/>
    <col min="29" max="29" width="10.140625" style="10" hidden="1" customWidth="1"/>
    <col min="30" max="30" width="10.5703125" style="10" hidden="1" customWidth="1"/>
    <col min="31" max="32" width="9.42578125" style="10" hidden="1" customWidth="1"/>
    <col min="33" max="43" width="9.28515625" style="10" hidden="1" customWidth="1"/>
    <col min="44" max="44" width="10.140625" style="10" hidden="1" customWidth="1"/>
    <col min="45" max="45" width="11.5703125" style="10" hidden="1" customWidth="1"/>
    <col min="46" max="46" width="9.28515625" style="10" hidden="1" customWidth="1"/>
    <col min="47" max="47" width="0" style="10" hidden="1" customWidth="1"/>
    <col min="48" max="16384" width="9.140625" style="10"/>
  </cols>
  <sheetData>
    <row r="1" spans="1:46" ht="26.25">
      <c r="A1" s="335" t="s">
        <v>218</v>
      </c>
    </row>
    <row r="2" spans="1:46" ht="18" customHeight="1">
      <c r="A2" s="82" t="s">
        <v>29</v>
      </c>
    </row>
    <row r="3" spans="1:46" ht="18" customHeight="1">
      <c r="A3" s="452"/>
    </row>
    <row r="4" spans="1:46" ht="14.25" customHeight="1">
      <c r="A4" s="574" t="s">
        <v>243</v>
      </c>
      <c r="B4" s="574"/>
      <c r="C4" s="574"/>
      <c r="D4" s="574"/>
      <c r="E4" s="574"/>
      <c r="F4" s="574"/>
      <c r="G4" s="574"/>
      <c r="H4" s="574"/>
      <c r="I4" s="574"/>
      <c r="J4" s="574"/>
      <c r="K4" s="574"/>
      <c r="L4" s="574"/>
      <c r="M4" s="574"/>
      <c r="N4" s="574"/>
      <c r="O4" s="574"/>
      <c r="P4" s="574"/>
      <c r="Q4" s="333"/>
      <c r="R4" s="333"/>
      <c r="S4" s="333"/>
      <c r="T4" s="333"/>
      <c r="U4" s="333"/>
      <c r="V4" s="333"/>
    </row>
    <row r="5" spans="1:46" ht="14.25" customHeight="1">
      <c r="A5" s="574"/>
      <c r="B5" s="574"/>
      <c r="C5" s="574"/>
      <c r="D5" s="574"/>
      <c r="E5" s="574"/>
      <c r="F5" s="574"/>
      <c r="G5" s="574"/>
      <c r="H5" s="574"/>
      <c r="I5" s="574"/>
      <c r="J5" s="574"/>
      <c r="K5" s="574"/>
      <c r="L5" s="574"/>
      <c r="M5" s="574"/>
      <c r="N5" s="574"/>
      <c r="O5" s="574"/>
      <c r="P5" s="574"/>
      <c r="Q5" s="333"/>
      <c r="R5" s="333"/>
      <c r="S5" s="333"/>
      <c r="T5" s="333"/>
      <c r="U5" s="333"/>
      <c r="V5" s="333"/>
    </row>
    <row r="6" spans="1:46" ht="15" customHeight="1">
      <c r="A6" s="574"/>
      <c r="B6" s="574"/>
      <c r="C6" s="574"/>
      <c r="D6" s="574"/>
      <c r="E6" s="574"/>
      <c r="F6" s="574"/>
      <c r="G6" s="574"/>
      <c r="H6" s="574"/>
      <c r="I6" s="574"/>
      <c r="J6" s="574"/>
      <c r="K6" s="574"/>
      <c r="L6" s="574"/>
      <c r="M6" s="574"/>
      <c r="N6" s="574"/>
      <c r="O6" s="574"/>
      <c r="P6" s="574"/>
      <c r="Q6" s="333"/>
      <c r="R6" s="333"/>
      <c r="S6" s="333"/>
      <c r="T6" s="333"/>
      <c r="U6" s="333"/>
      <c r="V6" s="333"/>
    </row>
    <row r="7" spans="1:46" ht="17.25" customHeight="1">
      <c r="A7" s="574"/>
      <c r="B7" s="574"/>
      <c r="C7" s="574"/>
      <c r="D7" s="574"/>
      <c r="E7" s="574"/>
      <c r="F7" s="574"/>
      <c r="G7" s="574"/>
      <c r="H7" s="574"/>
      <c r="I7" s="574"/>
      <c r="J7" s="574"/>
      <c r="K7" s="574"/>
      <c r="L7" s="574"/>
      <c r="M7" s="574"/>
      <c r="N7" s="574"/>
      <c r="O7" s="574"/>
      <c r="P7" s="574"/>
      <c r="Q7" s="333"/>
      <c r="R7" s="333"/>
      <c r="S7" s="333"/>
      <c r="T7" s="333"/>
      <c r="U7" s="333"/>
      <c r="V7" s="333"/>
      <c r="Y7" s="579" t="s">
        <v>210</v>
      </c>
      <c r="Z7" s="579"/>
      <c r="AA7" s="579"/>
      <c r="AB7" s="579"/>
      <c r="AC7" s="579"/>
      <c r="AD7" s="579"/>
      <c r="AE7" s="579"/>
      <c r="AF7" s="579"/>
      <c r="AG7" s="579"/>
      <c r="AH7" s="579"/>
      <c r="AI7" s="579"/>
      <c r="AJ7" s="579"/>
      <c r="AK7" s="579"/>
      <c r="AL7" s="579"/>
      <c r="AM7" s="579"/>
      <c r="AN7" s="579"/>
      <c r="AO7" s="579"/>
      <c r="AP7" s="579"/>
      <c r="AQ7" s="579"/>
      <c r="AR7" s="579"/>
      <c r="AS7" s="579"/>
      <c r="AT7" s="579"/>
    </row>
    <row r="8" spans="1:46" ht="16.5" customHeight="1" thickBot="1">
      <c r="A8" s="219"/>
      <c r="Y8" s="580"/>
      <c r="Z8" s="580"/>
      <c r="AA8" s="580"/>
      <c r="AB8" s="580"/>
      <c r="AC8" s="580"/>
      <c r="AD8" s="580"/>
      <c r="AE8" s="580"/>
      <c r="AF8" s="580"/>
      <c r="AG8" s="580"/>
      <c r="AH8" s="580"/>
      <c r="AI8" s="580"/>
      <c r="AJ8" s="580"/>
      <c r="AK8" s="580"/>
      <c r="AL8" s="580"/>
      <c r="AM8" s="580"/>
      <c r="AN8" s="580"/>
      <c r="AO8" s="580"/>
      <c r="AP8" s="580"/>
      <c r="AQ8" s="580"/>
      <c r="AR8" s="580"/>
      <c r="AS8" s="580"/>
      <c r="AT8" s="580"/>
    </row>
    <row r="9" spans="1:46" ht="12.75" customHeight="1" thickBot="1">
      <c r="A9" s="553" t="s">
        <v>10</v>
      </c>
      <c r="B9" s="576" t="s">
        <v>15</v>
      </c>
      <c r="C9" s="577"/>
      <c r="D9" s="578"/>
      <c r="E9" s="555" t="s">
        <v>126</v>
      </c>
      <c r="F9" s="556"/>
      <c r="G9" s="559"/>
      <c r="H9" s="555" t="s">
        <v>128</v>
      </c>
      <c r="I9" s="556"/>
      <c r="J9" s="559"/>
      <c r="K9" s="555" t="s">
        <v>125</v>
      </c>
      <c r="L9" s="556"/>
      <c r="M9" s="559"/>
      <c r="N9" s="555" t="s">
        <v>127</v>
      </c>
      <c r="O9" s="556"/>
      <c r="P9" s="559"/>
      <c r="Q9" s="555" t="s">
        <v>129</v>
      </c>
      <c r="R9" s="556"/>
      <c r="S9" s="559"/>
      <c r="T9" s="555" t="s">
        <v>9</v>
      </c>
      <c r="U9" s="556"/>
      <c r="V9" s="559"/>
      <c r="Y9" s="553" t="s">
        <v>10</v>
      </c>
      <c r="Z9" s="584" t="s">
        <v>15</v>
      </c>
      <c r="AA9" s="582"/>
      <c r="AB9" s="583"/>
      <c r="AC9" s="581" t="s">
        <v>126</v>
      </c>
      <c r="AD9" s="582"/>
      <c r="AE9" s="583"/>
      <c r="AF9" s="581" t="s">
        <v>128</v>
      </c>
      <c r="AG9" s="582"/>
      <c r="AH9" s="583"/>
      <c r="AI9" s="581" t="s">
        <v>125</v>
      </c>
      <c r="AJ9" s="582"/>
      <c r="AK9" s="583"/>
      <c r="AL9" s="581" t="s">
        <v>127</v>
      </c>
      <c r="AM9" s="582"/>
      <c r="AN9" s="583"/>
      <c r="AO9" s="581" t="s">
        <v>129</v>
      </c>
      <c r="AP9" s="582"/>
      <c r="AQ9" s="583"/>
      <c r="AR9" s="581" t="s">
        <v>9</v>
      </c>
      <c r="AS9" s="582"/>
      <c r="AT9" s="583"/>
    </row>
    <row r="10" spans="1:46" ht="44.25" customHeight="1" thickBot="1">
      <c r="A10" s="575"/>
      <c r="B10" s="385" t="s">
        <v>6</v>
      </c>
      <c r="C10" s="487" t="s">
        <v>214</v>
      </c>
      <c r="D10" s="386" t="s">
        <v>20</v>
      </c>
      <c r="E10" s="385" t="s">
        <v>6</v>
      </c>
      <c r="F10" s="487" t="s">
        <v>214</v>
      </c>
      <c r="G10" s="386" t="s">
        <v>20</v>
      </c>
      <c r="H10" s="385" t="s">
        <v>6</v>
      </c>
      <c r="I10" s="487" t="s">
        <v>214</v>
      </c>
      <c r="J10" s="386" t="s">
        <v>20</v>
      </c>
      <c r="K10" s="385" t="s">
        <v>6</v>
      </c>
      <c r="L10" s="487" t="s">
        <v>214</v>
      </c>
      <c r="M10" s="386" t="s">
        <v>20</v>
      </c>
      <c r="N10" s="385" t="s">
        <v>6</v>
      </c>
      <c r="O10" s="487" t="s">
        <v>214</v>
      </c>
      <c r="P10" s="386" t="s">
        <v>20</v>
      </c>
      <c r="Q10" s="385" t="s">
        <v>6</v>
      </c>
      <c r="R10" s="487" t="s">
        <v>214</v>
      </c>
      <c r="S10" s="386" t="s">
        <v>20</v>
      </c>
      <c r="T10" s="385" t="s">
        <v>6</v>
      </c>
      <c r="U10" s="487" t="s">
        <v>214</v>
      </c>
      <c r="V10" s="386" t="s">
        <v>20</v>
      </c>
      <c r="Y10" s="575"/>
      <c r="Z10" s="338" t="s">
        <v>6</v>
      </c>
      <c r="AA10" s="339" t="s">
        <v>140</v>
      </c>
      <c r="AB10" s="340" t="s">
        <v>20</v>
      </c>
      <c r="AC10" s="338" t="s">
        <v>6</v>
      </c>
      <c r="AD10" s="339" t="s">
        <v>140</v>
      </c>
      <c r="AE10" s="340" t="s">
        <v>20</v>
      </c>
      <c r="AF10" s="338" t="s">
        <v>6</v>
      </c>
      <c r="AG10" s="339" t="s">
        <v>140</v>
      </c>
      <c r="AH10" s="340" t="s">
        <v>20</v>
      </c>
      <c r="AI10" s="338" t="s">
        <v>6</v>
      </c>
      <c r="AJ10" s="339" t="s">
        <v>140</v>
      </c>
      <c r="AK10" s="340" t="s">
        <v>20</v>
      </c>
      <c r="AL10" s="338" t="s">
        <v>6</v>
      </c>
      <c r="AM10" s="339" t="s">
        <v>140</v>
      </c>
      <c r="AN10" s="340" t="s">
        <v>20</v>
      </c>
      <c r="AO10" s="338" t="s">
        <v>6</v>
      </c>
      <c r="AP10" s="339" t="s">
        <v>140</v>
      </c>
      <c r="AQ10" s="340" t="s">
        <v>20</v>
      </c>
      <c r="AR10" s="338" t="s">
        <v>6</v>
      </c>
      <c r="AS10" s="339" t="s">
        <v>140</v>
      </c>
      <c r="AT10" s="340" t="s">
        <v>20</v>
      </c>
    </row>
    <row r="11" spans="1:46" ht="12.75" customHeight="1">
      <c r="A11" s="91">
        <v>1996</v>
      </c>
      <c r="B11" s="336">
        <v>3914</v>
      </c>
      <c r="C11" s="383">
        <v>75797</v>
      </c>
      <c r="D11" s="92">
        <f t="shared" ref="D11:D26" si="0">IF(C11=0, "NA", B11/C11)</f>
        <v>5.1637927622465267E-2</v>
      </c>
      <c r="E11" s="336">
        <v>986</v>
      </c>
      <c r="F11" s="383">
        <v>17704</v>
      </c>
      <c r="G11" s="92">
        <f t="shared" ref="G11:G26" si="1">IF(F11=0, "NA", E11/F11)</f>
        <v>5.5693628558517852E-2</v>
      </c>
      <c r="H11" s="336"/>
      <c r="I11" s="383"/>
      <c r="J11" s="92"/>
      <c r="K11" s="336"/>
      <c r="L11" s="383"/>
      <c r="M11" s="92"/>
      <c r="N11" s="336"/>
      <c r="O11" s="383"/>
      <c r="P11" s="92"/>
      <c r="Q11" s="336"/>
      <c r="R11" s="383"/>
      <c r="S11" s="92"/>
      <c r="T11" s="336">
        <f>SUM(Q11,N11,K11,H11,E11,B11)</f>
        <v>4900</v>
      </c>
      <c r="U11" s="383">
        <f t="shared" ref="U11:U25" si="2">SUM(R11,O11,L11,I11,F11,C11)</f>
        <v>93501</v>
      </c>
      <c r="V11" s="92">
        <f>IF(U11=0, "NA", T11/U11)</f>
        <v>5.2405856621854312E-2</v>
      </c>
      <c r="W11" s="96"/>
      <c r="X11" s="96"/>
      <c r="Y11" s="89">
        <v>1996</v>
      </c>
      <c r="Z11" s="363">
        <v>3974</v>
      </c>
      <c r="AA11" s="363">
        <v>15426</v>
      </c>
      <c r="AB11" s="364">
        <f>IF(AA11=0, "NA", Z11/AA11)</f>
        <v>0.25761701024244782</v>
      </c>
      <c r="AC11" s="363">
        <v>1245</v>
      </c>
      <c r="AD11" s="363">
        <v>5183</v>
      </c>
      <c r="AE11" s="364">
        <f>IF(AD11=0, "NA", AC11/AD11)</f>
        <v>0.2402083735288443</v>
      </c>
      <c r="AF11" s="363"/>
      <c r="AG11" s="363"/>
      <c r="AH11" s="364"/>
      <c r="AI11" s="363"/>
      <c r="AJ11" s="363"/>
      <c r="AK11" s="364"/>
      <c r="AL11" s="363"/>
      <c r="AM11" s="363"/>
      <c r="AN11" s="364"/>
      <c r="AO11" s="363"/>
      <c r="AP11" s="363"/>
      <c r="AQ11" s="373"/>
      <c r="AR11" s="365">
        <f t="shared" ref="AR11:AR25" si="3">SUM(AO11,AL11,AI11,AF11,AC11,Z11)</f>
        <v>5219</v>
      </c>
      <c r="AS11" s="387">
        <f t="shared" ref="AS11:AS25" si="4">SUM(AP11,AM11,AJ11,AG11,AD11,AA11)</f>
        <v>20609</v>
      </c>
      <c r="AT11" s="364">
        <f>IF(AS11=0, "NA", AR11/AS11)</f>
        <v>0.25323887621912755</v>
      </c>
    </row>
    <row r="12" spans="1:46" ht="13.5" customHeight="1">
      <c r="A12" s="89">
        <v>1997</v>
      </c>
      <c r="B12" s="337">
        <v>3758</v>
      </c>
      <c r="C12" s="382">
        <v>107163</v>
      </c>
      <c r="D12" s="84">
        <f t="shared" si="0"/>
        <v>3.5068073868779338E-2</v>
      </c>
      <c r="E12" s="337">
        <v>977</v>
      </c>
      <c r="F12" s="382">
        <v>27429</v>
      </c>
      <c r="G12" s="84">
        <f t="shared" si="1"/>
        <v>3.5619235116117975E-2</v>
      </c>
      <c r="H12" s="337"/>
      <c r="I12" s="382"/>
      <c r="J12" s="84"/>
      <c r="K12" s="337">
        <v>5</v>
      </c>
      <c r="L12" s="382">
        <v>99</v>
      </c>
      <c r="M12" s="84">
        <f t="shared" ref="M12:M26" si="5">IF(L12=0, "NA", K12/L12)</f>
        <v>5.0505050505050504E-2</v>
      </c>
      <c r="N12" s="337">
        <v>1</v>
      </c>
      <c r="O12" s="382">
        <v>12</v>
      </c>
      <c r="P12" s="84">
        <f t="shared" ref="P12:P25" si="6">IF(O12=0, "NA", N12/O12)</f>
        <v>8.3333333333333329E-2</v>
      </c>
      <c r="Q12" s="337"/>
      <c r="R12" s="382"/>
      <c r="S12" s="84"/>
      <c r="T12" s="337">
        <f t="shared" ref="T12:T25" si="7">SUM(Q12,N12,K12,H12,E12,B12)</f>
        <v>4741</v>
      </c>
      <c r="U12" s="382">
        <f t="shared" si="2"/>
        <v>134703</v>
      </c>
      <c r="V12" s="84">
        <f>IF(U12=0, "NA", T12/U12)</f>
        <v>3.5195949607655361E-2</v>
      </c>
      <c r="W12" s="96"/>
      <c r="X12" s="96"/>
      <c r="Y12" s="89">
        <v>1997</v>
      </c>
      <c r="Z12" s="93">
        <v>4466</v>
      </c>
      <c r="AA12" s="93">
        <v>19359</v>
      </c>
      <c r="AB12" s="84">
        <f>IF(AA12=0, "NA", Z12/AA12)</f>
        <v>0.23069373418048453</v>
      </c>
      <c r="AC12" s="93">
        <v>1513</v>
      </c>
      <c r="AD12" s="93">
        <v>6616</v>
      </c>
      <c r="AE12" s="84">
        <f>IF(AD12=0, "NA", AC12/AD12)</f>
        <v>0.22868802902055624</v>
      </c>
      <c r="AF12" s="93"/>
      <c r="AG12" s="93"/>
      <c r="AH12" s="84"/>
      <c r="AI12" s="93">
        <v>10</v>
      </c>
      <c r="AJ12" s="93">
        <v>42</v>
      </c>
      <c r="AK12" s="84">
        <f>IF(AJ12=0, "NA", AI12/AJ12)</f>
        <v>0.23809523809523808</v>
      </c>
      <c r="AL12" s="93">
        <v>2</v>
      </c>
      <c r="AM12" s="93">
        <v>4</v>
      </c>
      <c r="AN12" s="84">
        <f>IF(AM12=0, "NA", AL12/AM12)</f>
        <v>0.5</v>
      </c>
      <c r="AO12" s="93"/>
      <c r="AP12" s="93"/>
      <c r="AQ12" s="374"/>
      <c r="AR12" s="337">
        <f t="shared" si="3"/>
        <v>5991</v>
      </c>
      <c r="AS12" s="382">
        <f t="shared" si="4"/>
        <v>26021</v>
      </c>
      <c r="AT12" s="84">
        <f>IF(AS12=0, "NA", AR12/AS12)</f>
        <v>0.2302371161753968</v>
      </c>
    </row>
    <row r="13" spans="1:46" ht="12.75" customHeight="1">
      <c r="A13" s="89">
        <v>1998</v>
      </c>
      <c r="B13" s="337">
        <v>3757</v>
      </c>
      <c r="C13" s="382">
        <v>132175</v>
      </c>
      <c r="D13" s="84">
        <f t="shared" si="0"/>
        <v>2.842443729903537E-2</v>
      </c>
      <c r="E13" s="337">
        <v>1091</v>
      </c>
      <c r="F13" s="382">
        <v>34378</v>
      </c>
      <c r="G13" s="84">
        <f t="shared" si="1"/>
        <v>3.1735412182209551E-2</v>
      </c>
      <c r="H13" s="337"/>
      <c r="I13" s="382"/>
      <c r="J13" s="84"/>
      <c r="K13" s="337">
        <v>7</v>
      </c>
      <c r="L13" s="382">
        <v>226</v>
      </c>
      <c r="M13" s="84">
        <f t="shared" si="5"/>
        <v>3.0973451327433628E-2</v>
      </c>
      <c r="N13" s="337">
        <v>0</v>
      </c>
      <c r="O13" s="382">
        <v>15</v>
      </c>
      <c r="P13" s="84">
        <f t="shared" si="6"/>
        <v>0</v>
      </c>
      <c r="Q13" s="337"/>
      <c r="R13" s="382"/>
      <c r="S13" s="84"/>
      <c r="T13" s="337">
        <f t="shared" si="7"/>
        <v>4855</v>
      </c>
      <c r="U13" s="382">
        <f t="shared" si="2"/>
        <v>166794</v>
      </c>
      <c r="V13" s="84">
        <f t="shared" ref="V13:V25" si="8">IF(U13=0, "NA", T13/U13)</f>
        <v>2.9107761670084057E-2</v>
      </c>
      <c r="W13" s="96"/>
      <c r="X13" s="96"/>
      <c r="Y13" s="89">
        <v>1998</v>
      </c>
      <c r="Z13" s="93">
        <v>4189</v>
      </c>
      <c r="AA13" s="93">
        <v>20766</v>
      </c>
      <c r="AB13" s="84">
        <f>IF(AA13=0, "NA", Z13/AA13)</f>
        <v>0.20172397187710681</v>
      </c>
      <c r="AC13" s="93">
        <v>1453</v>
      </c>
      <c r="AD13" s="93">
        <v>7512</v>
      </c>
      <c r="AE13" s="84">
        <f>IF(AD13=0, "NA", AC13/AD13)</f>
        <v>0.19342385516506921</v>
      </c>
      <c r="AF13" s="93"/>
      <c r="AG13" s="93"/>
      <c r="AH13" s="84"/>
      <c r="AI13" s="93">
        <v>15</v>
      </c>
      <c r="AJ13" s="93">
        <v>63</v>
      </c>
      <c r="AK13" s="84">
        <f>IF(AJ13=0, "NA", AI13/AJ13)</f>
        <v>0.23809523809523808</v>
      </c>
      <c r="AL13" s="93">
        <v>1</v>
      </c>
      <c r="AM13" s="93">
        <v>3</v>
      </c>
      <c r="AN13" s="84">
        <f>IF(AM13=0, "NA", AL13/AM13)</f>
        <v>0.33333333333333331</v>
      </c>
      <c r="AO13" s="93"/>
      <c r="AP13" s="93"/>
      <c r="AQ13" s="374"/>
      <c r="AR13" s="337">
        <f t="shared" si="3"/>
        <v>5658</v>
      </c>
      <c r="AS13" s="382">
        <f t="shared" si="4"/>
        <v>28344</v>
      </c>
      <c r="AT13" s="84">
        <f t="shared" ref="AT13:AT25" si="9">IF(AS13=0, "NA", AR13/AS13)</f>
        <v>0.19961896697713802</v>
      </c>
    </row>
    <row r="14" spans="1:46">
      <c r="A14" s="89">
        <v>1999</v>
      </c>
      <c r="B14" s="337">
        <v>3664</v>
      </c>
      <c r="C14" s="382">
        <v>161783</v>
      </c>
      <c r="D14" s="84">
        <f t="shared" si="0"/>
        <v>2.2647620578181885E-2</v>
      </c>
      <c r="E14" s="337">
        <v>1002</v>
      </c>
      <c r="F14" s="382">
        <v>42145</v>
      </c>
      <c r="G14" s="84">
        <f t="shared" si="1"/>
        <v>2.3775062284968562E-2</v>
      </c>
      <c r="H14" s="337"/>
      <c r="I14" s="382"/>
      <c r="J14" s="84"/>
      <c r="K14" s="337">
        <v>2</v>
      </c>
      <c r="L14" s="382">
        <v>162</v>
      </c>
      <c r="M14" s="84">
        <f t="shared" si="5"/>
        <v>1.2345679012345678E-2</v>
      </c>
      <c r="N14" s="337">
        <v>1</v>
      </c>
      <c r="O14" s="382">
        <v>5</v>
      </c>
      <c r="P14" s="84">
        <f t="shared" si="6"/>
        <v>0.2</v>
      </c>
      <c r="Q14" s="337"/>
      <c r="R14" s="382"/>
      <c r="S14" s="84"/>
      <c r="T14" s="337">
        <f t="shared" si="7"/>
        <v>4669</v>
      </c>
      <c r="U14" s="382">
        <f t="shared" si="2"/>
        <v>204095</v>
      </c>
      <c r="V14" s="84">
        <f t="shared" si="8"/>
        <v>2.2876601582596339E-2</v>
      </c>
      <c r="W14" s="96"/>
      <c r="X14" s="96"/>
      <c r="Y14" s="89">
        <v>1999</v>
      </c>
      <c r="Z14" s="93">
        <v>3836</v>
      </c>
      <c r="AA14" s="93">
        <v>21907</v>
      </c>
      <c r="AB14" s="84">
        <f t="shared" ref="AB14:AB25" si="10">IF(AA14=0, "NA", Z14/AA14)</f>
        <v>0.17510384808508697</v>
      </c>
      <c r="AC14" s="93">
        <v>1292</v>
      </c>
      <c r="AD14" s="93">
        <v>7635</v>
      </c>
      <c r="AE14" s="84">
        <f t="shared" ref="AE14:AE25" si="11">IF(AD14=0, "NA", AC14/AD14)</f>
        <v>0.16922069417157826</v>
      </c>
      <c r="AF14" s="93"/>
      <c r="AG14" s="93"/>
      <c r="AH14" s="84"/>
      <c r="AI14" s="93">
        <v>7</v>
      </c>
      <c r="AJ14" s="93">
        <v>24</v>
      </c>
      <c r="AK14" s="84">
        <f t="shared" ref="AK14:AK24" si="12">IF(AJ14=0, "NA", AI14/AJ14)</f>
        <v>0.29166666666666669</v>
      </c>
      <c r="AL14" s="93">
        <v>1</v>
      </c>
      <c r="AM14" s="93">
        <v>4</v>
      </c>
      <c r="AN14" s="84">
        <f t="shared" ref="AN14:AN24" si="13">IF(AM14=0, "NA", AL14/AM14)</f>
        <v>0.25</v>
      </c>
      <c r="AO14" s="93"/>
      <c r="AP14" s="93"/>
      <c r="AQ14" s="374"/>
      <c r="AR14" s="337">
        <f t="shared" si="3"/>
        <v>5136</v>
      </c>
      <c r="AS14" s="382">
        <f t="shared" si="4"/>
        <v>29570</v>
      </c>
      <c r="AT14" s="84">
        <f t="shared" si="9"/>
        <v>0.17368955021981738</v>
      </c>
    </row>
    <row r="15" spans="1:46">
      <c r="A15" s="89">
        <v>2000</v>
      </c>
      <c r="B15" s="337">
        <v>3988</v>
      </c>
      <c r="C15" s="382">
        <v>197398</v>
      </c>
      <c r="D15" s="84">
        <f t="shared" si="0"/>
        <v>2.0202838934538343E-2</v>
      </c>
      <c r="E15" s="337">
        <v>967</v>
      </c>
      <c r="F15" s="382">
        <v>50546</v>
      </c>
      <c r="G15" s="84">
        <f t="shared" si="1"/>
        <v>1.9131088513433307E-2</v>
      </c>
      <c r="H15" s="337"/>
      <c r="I15" s="382"/>
      <c r="J15" s="84"/>
      <c r="K15" s="337">
        <v>3</v>
      </c>
      <c r="L15" s="382">
        <v>333</v>
      </c>
      <c r="M15" s="84">
        <f t="shared" si="5"/>
        <v>9.0090090090090089E-3</v>
      </c>
      <c r="N15" s="337">
        <v>0</v>
      </c>
      <c r="O15" s="382">
        <v>1</v>
      </c>
      <c r="P15" s="84">
        <f t="shared" si="6"/>
        <v>0</v>
      </c>
      <c r="Q15" s="337"/>
      <c r="R15" s="382"/>
      <c r="S15" s="84"/>
      <c r="T15" s="337">
        <f t="shared" si="7"/>
        <v>4958</v>
      </c>
      <c r="U15" s="382">
        <f t="shared" si="2"/>
        <v>248278</v>
      </c>
      <c r="V15" s="84">
        <f t="shared" si="8"/>
        <v>1.9969550262206075E-2</v>
      </c>
      <c r="W15" s="96"/>
      <c r="X15" s="96"/>
      <c r="Y15" s="89">
        <v>2000</v>
      </c>
      <c r="Z15" s="93">
        <v>3693</v>
      </c>
      <c r="AA15" s="93">
        <v>23577</v>
      </c>
      <c r="AB15" s="84">
        <f t="shared" si="10"/>
        <v>0.15663570428807735</v>
      </c>
      <c r="AC15" s="93">
        <v>1188</v>
      </c>
      <c r="AD15" s="93">
        <v>8039</v>
      </c>
      <c r="AE15" s="84">
        <f t="shared" si="11"/>
        <v>0.14777957457395199</v>
      </c>
      <c r="AF15" s="93"/>
      <c r="AG15" s="93"/>
      <c r="AH15" s="84"/>
      <c r="AI15" s="93">
        <v>13</v>
      </c>
      <c r="AJ15" s="93">
        <v>67</v>
      </c>
      <c r="AK15" s="84">
        <f t="shared" si="12"/>
        <v>0.19402985074626866</v>
      </c>
      <c r="AL15" s="93">
        <v>2</v>
      </c>
      <c r="AM15" s="93">
        <v>4</v>
      </c>
      <c r="AN15" s="84">
        <f t="shared" si="13"/>
        <v>0.5</v>
      </c>
      <c r="AO15" s="93"/>
      <c r="AP15" s="93"/>
      <c r="AQ15" s="374"/>
      <c r="AR15" s="337">
        <f t="shared" si="3"/>
        <v>4896</v>
      </c>
      <c r="AS15" s="382">
        <f t="shared" si="4"/>
        <v>31687</v>
      </c>
      <c r="AT15" s="84">
        <f t="shared" si="9"/>
        <v>0.15451131378798877</v>
      </c>
    </row>
    <row r="16" spans="1:46">
      <c r="A16" s="89">
        <v>2001</v>
      </c>
      <c r="B16" s="337">
        <v>3931</v>
      </c>
      <c r="C16" s="382">
        <v>197740</v>
      </c>
      <c r="D16" s="84">
        <f t="shared" si="0"/>
        <v>1.9879639931222819E-2</v>
      </c>
      <c r="E16" s="337">
        <v>1046</v>
      </c>
      <c r="F16" s="382">
        <v>52542</v>
      </c>
      <c r="G16" s="84">
        <f t="shared" si="1"/>
        <v>1.9907883217235734E-2</v>
      </c>
      <c r="H16" s="337"/>
      <c r="I16" s="382"/>
      <c r="J16" s="84"/>
      <c r="K16" s="337">
        <v>3</v>
      </c>
      <c r="L16" s="382">
        <v>273</v>
      </c>
      <c r="M16" s="84">
        <f t="shared" si="5"/>
        <v>1.098901098901099E-2</v>
      </c>
      <c r="N16" s="337">
        <v>0</v>
      </c>
      <c r="O16" s="382">
        <v>2</v>
      </c>
      <c r="P16" s="84">
        <f t="shared" si="6"/>
        <v>0</v>
      </c>
      <c r="Q16" s="337"/>
      <c r="R16" s="382"/>
      <c r="S16" s="84"/>
      <c r="T16" s="337">
        <f t="shared" si="7"/>
        <v>4980</v>
      </c>
      <c r="U16" s="382">
        <f t="shared" si="2"/>
        <v>250557</v>
      </c>
      <c r="V16" s="84">
        <f t="shared" si="8"/>
        <v>1.9875716902740693E-2</v>
      </c>
      <c r="W16" s="96"/>
      <c r="X16" s="96"/>
      <c r="Y16" s="89">
        <v>2001</v>
      </c>
      <c r="Z16" s="93">
        <v>3521</v>
      </c>
      <c r="AA16" s="93">
        <v>24874</v>
      </c>
      <c r="AB16" s="84">
        <f t="shared" si="10"/>
        <v>0.1415534292835893</v>
      </c>
      <c r="AC16" s="93">
        <v>1268</v>
      </c>
      <c r="AD16" s="93">
        <v>10456</v>
      </c>
      <c r="AE16" s="84">
        <f t="shared" si="11"/>
        <v>0.12127008416220351</v>
      </c>
      <c r="AF16" s="93"/>
      <c r="AG16" s="93"/>
      <c r="AH16" s="84"/>
      <c r="AI16" s="93">
        <v>6</v>
      </c>
      <c r="AJ16" s="93">
        <v>50</v>
      </c>
      <c r="AK16" s="84">
        <f t="shared" si="12"/>
        <v>0.12</v>
      </c>
      <c r="AL16" s="93">
        <v>3</v>
      </c>
      <c r="AM16" s="93">
        <v>4</v>
      </c>
      <c r="AN16" s="84">
        <f t="shared" si="13"/>
        <v>0.75</v>
      </c>
      <c r="AO16" s="93"/>
      <c r="AP16" s="93"/>
      <c r="AQ16" s="374"/>
      <c r="AR16" s="337">
        <f t="shared" si="3"/>
        <v>4798</v>
      </c>
      <c r="AS16" s="382">
        <f t="shared" si="4"/>
        <v>35384</v>
      </c>
      <c r="AT16" s="84">
        <f t="shared" si="9"/>
        <v>0.13559801040018088</v>
      </c>
    </row>
    <row r="17" spans="1:46">
      <c r="A17" s="89">
        <v>2002</v>
      </c>
      <c r="B17" s="337">
        <v>2810</v>
      </c>
      <c r="C17" s="382">
        <v>214516</v>
      </c>
      <c r="D17" s="84">
        <f t="shared" si="0"/>
        <v>1.3099255999552481E-2</v>
      </c>
      <c r="E17" s="337">
        <v>857</v>
      </c>
      <c r="F17" s="382">
        <v>63112</v>
      </c>
      <c r="G17" s="84">
        <f t="shared" si="1"/>
        <v>1.3579034098111294E-2</v>
      </c>
      <c r="H17" s="337"/>
      <c r="I17" s="382"/>
      <c r="J17" s="84"/>
      <c r="K17" s="337">
        <v>6</v>
      </c>
      <c r="L17" s="382">
        <v>476</v>
      </c>
      <c r="M17" s="84">
        <f t="shared" si="5"/>
        <v>1.2605042016806723E-2</v>
      </c>
      <c r="N17" s="337">
        <v>1</v>
      </c>
      <c r="O17" s="382">
        <v>5</v>
      </c>
      <c r="P17" s="84">
        <f t="shared" si="6"/>
        <v>0.2</v>
      </c>
      <c r="Q17" s="337"/>
      <c r="R17" s="382"/>
      <c r="S17" s="84"/>
      <c r="T17" s="337">
        <f t="shared" si="7"/>
        <v>3674</v>
      </c>
      <c r="U17" s="382">
        <f t="shared" si="2"/>
        <v>278109</v>
      </c>
      <c r="V17" s="84">
        <f t="shared" si="8"/>
        <v>1.3210647623773412E-2</v>
      </c>
      <c r="W17" s="96"/>
      <c r="X17" s="96"/>
      <c r="Y17" s="89">
        <v>2002</v>
      </c>
      <c r="Z17" s="93">
        <v>2488</v>
      </c>
      <c r="AA17" s="93">
        <v>19293</v>
      </c>
      <c r="AB17" s="84">
        <f t="shared" si="10"/>
        <v>0.12895868968019489</v>
      </c>
      <c r="AC17" s="93">
        <v>1017</v>
      </c>
      <c r="AD17" s="93">
        <v>9080</v>
      </c>
      <c r="AE17" s="84">
        <f t="shared" si="11"/>
        <v>0.11200440528634362</v>
      </c>
      <c r="AF17" s="93"/>
      <c r="AG17" s="93"/>
      <c r="AH17" s="84"/>
      <c r="AI17" s="93">
        <v>5</v>
      </c>
      <c r="AJ17" s="93">
        <v>84</v>
      </c>
      <c r="AK17" s="84">
        <f t="shared" si="12"/>
        <v>5.9523809523809521E-2</v>
      </c>
      <c r="AL17" s="93">
        <v>1</v>
      </c>
      <c r="AM17" s="93">
        <v>3</v>
      </c>
      <c r="AN17" s="84">
        <f t="shared" si="13"/>
        <v>0.33333333333333331</v>
      </c>
      <c r="AO17" s="93"/>
      <c r="AP17" s="93"/>
      <c r="AQ17" s="374"/>
      <c r="AR17" s="337">
        <f t="shared" si="3"/>
        <v>3511</v>
      </c>
      <c r="AS17" s="382">
        <f t="shared" si="4"/>
        <v>28460</v>
      </c>
      <c r="AT17" s="84">
        <f t="shared" si="9"/>
        <v>0.12336612789880534</v>
      </c>
    </row>
    <row r="18" spans="1:46">
      <c r="A18" s="89">
        <v>2003</v>
      </c>
      <c r="B18" s="337">
        <v>1914</v>
      </c>
      <c r="C18" s="382">
        <v>229320</v>
      </c>
      <c r="D18" s="84">
        <f t="shared" si="0"/>
        <v>8.3464154892726322E-3</v>
      </c>
      <c r="E18" s="337">
        <v>603</v>
      </c>
      <c r="F18" s="382">
        <v>67511</v>
      </c>
      <c r="G18" s="84">
        <f t="shared" si="1"/>
        <v>8.9318777680674269E-3</v>
      </c>
      <c r="H18" s="337"/>
      <c r="I18" s="382"/>
      <c r="J18" s="84"/>
      <c r="K18" s="337">
        <v>5</v>
      </c>
      <c r="L18" s="382">
        <v>580</v>
      </c>
      <c r="M18" s="84">
        <f t="shared" si="5"/>
        <v>8.6206896551724137E-3</v>
      </c>
      <c r="N18" s="337">
        <v>1</v>
      </c>
      <c r="O18" s="382">
        <v>4</v>
      </c>
      <c r="P18" s="84">
        <f t="shared" si="6"/>
        <v>0.25</v>
      </c>
      <c r="Q18" s="337"/>
      <c r="R18" s="382"/>
      <c r="S18" s="84"/>
      <c r="T18" s="337">
        <f t="shared" si="7"/>
        <v>2523</v>
      </c>
      <c r="U18" s="382">
        <f t="shared" si="2"/>
        <v>297415</v>
      </c>
      <c r="V18" s="84">
        <f t="shared" si="8"/>
        <v>8.4830960106248837E-3</v>
      </c>
      <c r="W18" s="96"/>
      <c r="X18" s="96"/>
      <c r="Y18" s="89">
        <v>2003</v>
      </c>
      <c r="Z18" s="93">
        <v>1621</v>
      </c>
      <c r="AA18" s="93">
        <v>15109</v>
      </c>
      <c r="AB18" s="84">
        <f t="shared" si="10"/>
        <v>0.10728704745515917</v>
      </c>
      <c r="AC18" s="93">
        <v>665</v>
      </c>
      <c r="AD18" s="93">
        <v>7148</v>
      </c>
      <c r="AE18" s="84">
        <f t="shared" si="11"/>
        <v>9.3033016228315613E-2</v>
      </c>
      <c r="AF18" s="93"/>
      <c r="AG18" s="93"/>
      <c r="AH18" s="84"/>
      <c r="AI18" s="93">
        <v>8</v>
      </c>
      <c r="AJ18" s="93">
        <v>74</v>
      </c>
      <c r="AK18" s="84">
        <f t="shared" si="12"/>
        <v>0.10810810810810811</v>
      </c>
      <c r="AL18" s="93">
        <v>2</v>
      </c>
      <c r="AM18" s="93">
        <v>4</v>
      </c>
      <c r="AN18" s="84">
        <f t="shared" si="13"/>
        <v>0.5</v>
      </c>
      <c r="AO18" s="93"/>
      <c r="AP18" s="93"/>
      <c r="AQ18" s="374"/>
      <c r="AR18" s="337">
        <f t="shared" si="3"/>
        <v>2296</v>
      </c>
      <c r="AS18" s="382">
        <f t="shared" si="4"/>
        <v>22335</v>
      </c>
      <c r="AT18" s="84">
        <f t="shared" si="9"/>
        <v>0.10279829863443027</v>
      </c>
    </row>
    <row r="19" spans="1:46">
      <c r="A19" s="89">
        <v>2004</v>
      </c>
      <c r="B19" s="337">
        <v>1298</v>
      </c>
      <c r="C19" s="382">
        <v>238814</v>
      </c>
      <c r="D19" s="84">
        <f t="shared" si="0"/>
        <v>5.4351922416608738E-3</v>
      </c>
      <c r="E19" s="337">
        <v>489</v>
      </c>
      <c r="F19" s="382">
        <v>81331</v>
      </c>
      <c r="G19" s="84">
        <f t="shared" si="1"/>
        <v>6.0124675707909653E-3</v>
      </c>
      <c r="H19" s="337"/>
      <c r="I19" s="382"/>
      <c r="J19" s="84"/>
      <c r="K19" s="337">
        <v>1</v>
      </c>
      <c r="L19" s="382">
        <v>156</v>
      </c>
      <c r="M19" s="84">
        <f t="shared" si="5"/>
        <v>6.41025641025641E-3</v>
      </c>
      <c r="N19" s="337">
        <v>1</v>
      </c>
      <c r="O19" s="382">
        <v>2</v>
      </c>
      <c r="P19" s="84">
        <f t="shared" si="6"/>
        <v>0.5</v>
      </c>
      <c r="Q19" s="337"/>
      <c r="R19" s="382"/>
      <c r="S19" s="84"/>
      <c r="T19" s="337">
        <f t="shared" si="7"/>
        <v>1789</v>
      </c>
      <c r="U19" s="382">
        <f t="shared" si="2"/>
        <v>320303</v>
      </c>
      <c r="V19" s="84">
        <f t="shared" si="8"/>
        <v>5.5853363846108213E-3</v>
      </c>
      <c r="W19" s="96"/>
      <c r="X19" s="96"/>
      <c r="Y19" s="89">
        <v>2004</v>
      </c>
      <c r="Z19" s="93">
        <v>948</v>
      </c>
      <c r="AA19" s="93">
        <v>10598</v>
      </c>
      <c r="AB19" s="84">
        <f t="shared" si="10"/>
        <v>8.9450839781090766E-2</v>
      </c>
      <c r="AC19" s="93">
        <v>416</v>
      </c>
      <c r="AD19" s="93">
        <v>5746</v>
      </c>
      <c r="AE19" s="84">
        <f t="shared" si="11"/>
        <v>7.2398190045248875E-2</v>
      </c>
      <c r="AF19" s="93"/>
      <c r="AG19" s="93"/>
      <c r="AH19" s="84"/>
      <c r="AI19" s="93">
        <v>2</v>
      </c>
      <c r="AJ19" s="93">
        <v>16</v>
      </c>
      <c r="AK19" s="84">
        <f t="shared" si="12"/>
        <v>0.125</v>
      </c>
      <c r="AL19" s="93">
        <v>1</v>
      </c>
      <c r="AM19" s="93">
        <v>5</v>
      </c>
      <c r="AN19" s="84">
        <f t="shared" si="13"/>
        <v>0.2</v>
      </c>
      <c r="AO19" s="93"/>
      <c r="AP19" s="93"/>
      <c r="AQ19" s="374"/>
      <c r="AR19" s="337">
        <f t="shared" si="3"/>
        <v>1367</v>
      </c>
      <c r="AS19" s="382">
        <f t="shared" si="4"/>
        <v>16365</v>
      </c>
      <c r="AT19" s="84">
        <f t="shared" si="9"/>
        <v>8.3531927894897648E-2</v>
      </c>
    </row>
    <row r="20" spans="1:46">
      <c r="A20" s="89">
        <v>2005</v>
      </c>
      <c r="B20" s="337">
        <v>868</v>
      </c>
      <c r="C20" s="382">
        <v>248764</v>
      </c>
      <c r="D20" s="84">
        <f t="shared" si="0"/>
        <v>3.4892508562332169E-3</v>
      </c>
      <c r="E20" s="337">
        <v>342</v>
      </c>
      <c r="F20" s="382">
        <v>76668</v>
      </c>
      <c r="G20" s="84">
        <f t="shared" si="1"/>
        <v>4.4607919862263267E-3</v>
      </c>
      <c r="H20" s="337"/>
      <c r="I20" s="382"/>
      <c r="J20" s="84"/>
      <c r="K20" s="337">
        <v>1</v>
      </c>
      <c r="L20" s="382">
        <v>226</v>
      </c>
      <c r="M20" s="84">
        <f t="shared" si="5"/>
        <v>4.4247787610619468E-3</v>
      </c>
      <c r="N20" s="337">
        <v>0</v>
      </c>
      <c r="O20" s="382">
        <v>30</v>
      </c>
      <c r="P20" s="84">
        <f t="shared" si="6"/>
        <v>0</v>
      </c>
      <c r="Q20" s="337"/>
      <c r="R20" s="382"/>
      <c r="S20" s="84"/>
      <c r="T20" s="337">
        <f t="shared" si="7"/>
        <v>1211</v>
      </c>
      <c r="U20" s="382">
        <f t="shared" si="2"/>
        <v>325688</v>
      </c>
      <c r="V20" s="84">
        <f t="shared" si="8"/>
        <v>3.7182825280636682E-3</v>
      </c>
      <c r="W20" s="96"/>
      <c r="X20" s="96"/>
      <c r="Y20" s="89">
        <v>2005</v>
      </c>
      <c r="Z20" s="93">
        <v>620</v>
      </c>
      <c r="AA20" s="93">
        <v>8590</v>
      </c>
      <c r="AB20" s="84">
        <f t="shared" si="10"/>
        <v>7.2176949941792787E-2</v>
      </c>
      <c r="AC20" s="93">
        <v>299</v>
      </c>
      <c r="AD20" s="93">
        <v>4359</v>
      </c>
      <c r="AE20" s="84">
        <f t="shared" si="11"/>
        <v>6.859371415462262E-2</v>
      </c>
      <c r="AF20" s="93"/>
      <c r="AG20" s="93"/>
      <c r="AH20" s="84"/>
      <c r="AI20" s="93"/>
      <c r="AJ20" s="93">
        <v>13</v>
      </c>
      <c r="AK20" s="84">
        <f t="shared" si="12"/>
        <v>0</v>
      </c>
      <c r="AL20" s="93"/>
      <c r="AM20" s="93">
        <v>6</v>
      </c>
      <c r="AN20" s="84">
        <f t="shared" si="13"/>
        <v>0</v>
      </c>
      <c r="AO20" s="93"/>
      <c r="AP20" s="93"/>
      <c r="AQ20" s="374"/>
      <c r="AR20" s="337">
        <f t="shared" si="3"/>
        <v>919</v>
      </c>
      <c r="AS20" s="382">
        <f t="shared" si="4"/>
        <v>12968</v>
      </c>
      <c r="AT20" s="84">
        <f t="shared" si="9"/>
        <v>7.0866748920419498E-2</v>
      </c>
    </row>
    <row r="21" spans="1:46">
      <c r="A21" s="89">
        <v>2006</v>
      </c>
      <c r="B21" s="337">
        <v>595</v>
      </c>
      <c r="C21" s="382">
        <v>235329</v>
      </c>
      <c r="D21" s="84">
        <f t="shared" si="0"/>
        <v>2.5283751683812875E-3</v>
      </c>
      <c r="E21" s="337">
        <v>174</v>
      </c>
      <c r="F21" s="382">
        <v>68544</v>
      </c>
      <c r="G21" s="84">
        <f t="shared" si="1"/>
        <v>2.5385154061624651E-3</v>
      </c>
      <c r="H21" s="337"/>
      <c r="I21" s="382"/>
      <c r="J21" s="84"/>
      <c r="K21" s="337">
        <v>0</v>
      </c>
      <c r="L21" s="382">
        <v>99</v>
      </c>
      <c r="M21" s="84">
        <f t="shared" si="5"/>
        <v>0</v>
      </c>
      <c r="N21" s="337">
        <v>0</v>
      </c>
      <c r="O21" s="382">
        <v>27</v>
      </c>
      <c r="P21" s="84">
        <f t="shared" si="6"/>
        <v>0</v>
      </c>
      <c r="Q21" s="337"/>
      <c r="R21" s="382"/>
      <c r="S21" s="84"/>
      <c r="T21" s="337">
        <f t="shared" si="7"/>
        <v>769</v>
      </c>
      <c r="U21" s="382">
        <f t="shared" si="2"/>
        <v>303999</v>
      </c>
      <c r="V21" s="84">
        <f t="shared" si="8"/>
        <v>2.5296135842552115E-3</v>
      </c>
      <c r="W21" s="96"/>
      <c r="X21" s="96"/>
      <c r="Y21" s="89">
        <v>2006</v>
      </c>
      <c r="Z21" s="93">
        <v>384</v>
      </c>
      <c r="AA21" s="93">
        <v>6885</v>
      </c>
      <c r="AB21" s="84">
        <f t="shared" si="10"/>
        <v>5.5773420479302831E-2</v>
      </c>
      <c r="AC21" s="93">
        <v>148</v>
      </c>
      <c r="AD21" s="93">
        <v>2832</v>
      </c>
      <c r="AE21" s="84">
        <f t="shared" si="11"/>
        <v>5.2259887005649715E-2</v>
      </c>
      <c r="AF21" s="93"/>
      <c r="AG21" s="93"/>
      <c r="AH21" s="84"/>
      <c r="AI21" s="93"/>
      <c r="AJ21" s="93">
        <v>5</v>
      </c>
      <c r="AK21" s="84">
        <f t="shared" si="12"/>
        <v>0</v>
      </c>
      <c r="AL21" s="93"/>
      <c r="AM21" s="93"/>
      <c r="AN21" s="84" t="str">
        <f t="shared" si="13"/>
        <v>NA</v>
      </c>
      <c r="AO21" s="93"/>
      <c r="AP21" s="93"/>
      <c r="AQ21" s="374"/>
      <c r="AR21" s="337">
        <f t="shared" si="3"/>
        <v>532</v>
      </c>
      <c r="AS21" s="382">
        <f t="shared" si="4"/>
        <v>9722</v>
      </c>
      <c r="AT21" s="84">
        <f t="shared" si="9"/>
        <v>5.4721250771446205E-2</v>
      </c>
    </row>
    <row r="22" spans="1:46">
      <c r="A22" s="89">
        <v>2007</v>
      </c>
      <c r="B22" s="337">
        <v>296</v>
      </c>
      <c r="C22" s="382">
        <v>250692</v>
      </c>
      <c r="D22" s="84">
        <f t="shared" si="0"/>
        <v>1.1807317345587415E-3</v>
      </c>
      <c r="E22" s="337">
        <v>91</v>
      </c>
      <c r="F22" s="382">
        <v>64280</v>
      </c>
      <c r="G22" s="84">
        <f t="shared" si="1"/>
        <v>1.4156813939016802E-3</v>
      </c>
      <c r="H22" s="337"/>
      <c r="I22" s="382"/>
      <c r="J22" s="84"/>
      <c r="K22" s="337">
        <v>0</v>
      </c>
      <c r="L22" s="382">
        <v>53</v>
      </c>
      <c r="M22" s="84">
        <f t="shared" si="5"/>
        <v>0</v>
      </c>
      <c r="N22" s="337">
        <v>0</v>
      </c>
      <c r="O22" s="382">
        <v>24</v>
      </c>
      <c r="P22" s="84">
        <f t="shared" si="6"/>
        <v>0</v>
      </c>
      <c r="Q22" s="337">
        <v>19</v>
      </c>
      <c r="R22" s="382">
        <v>2796</v>
      </c>
      <c r="S22" s="84">
        <f t="shared" ref="S22:S26" si="14">IF(R22=0, "NA", Q22/R22)</f>
        <v>6.7954220314735336E-3</v>
      </c>
      <c r="T22" s="337">
        <f t="shared" si="7"/>
        <v>406</v>
      </c>
      <c r="U22" s="382">
        <f t="shared" si="2"/>
        <v>317845</v>
      </c>
      <c r="V22" s="84">
        <f t="shared" si="8"/>
        <v>1.2773521685098081E-3</v>
      </c>
      <c r="W22" s="96"/>
      <c r="X22" s="96"/>
      <c r="Y22" s="89">
        <v>2007</v>
      </c>
      <c r="Z22" s="93">
        <v>206</v>
      </c>
      <c r="AA22" s="93">
        <v>4370</v>
      </c>
      <c r="AB22" s="84">
        <f t="shared" si="10"/>
        <v>4.7139588100686497E-2</v>
      </c>
      <c r="AC22" s="93">
        <v>68</v>
      </c>
      <c r="AD22" s="93">
        <v>1616</v>
      </c>
      <c r="AE22" s="84">
        <f t="shared" si="11"/>
        <v>4.2079207920792082E-2</v>
      </c>
      <c r="AF22" s="93"/>
      <c r="AG22" s="93"/>
      <c r="AH22" s="84"/>
      <c r="AI22" s="93"/>
      <c r="AJ22" s="93">
        <v>2</v>
      </c>
      <c r="AK22" s="84">
        <f t="shared" si="12"/>
        <v>0</v>
      </c>
      <c r="AL22" s="93"/>
      <c r="AM22" s="93">
        <v>3</v>
      </c>
      <c r="AN22" s="84">
        <f t="shared" si="13"/>
        <v>0</v>
      </c>
      <c r="AO22" s="93">
        <v>10</v>
      </c>
      <c r="AP22" s="93">
        <v>134</v>
      </c>
      <c r="AQ22" s="374">
        <f>IF(AP22=0, "NA", AO22/AP22)</f>
        <v>7.4626865671641784E-2</v>
      </c>
      <c r="AR22" s="337">
        <f t="shared" si="3"/>
        <v>284</v>
      </c>
      <c r="AS22" s="382">
        <f t="shared" si="4"/>
        <v>6125</v>
      </c>
      <c r="AT22" s="84">
        <f t="shared" si="9"/>
        <v>4.6367346938775512E-2</v>
      </c>
    </row>
    <row r="23" spans="1:46">
      <c r="A23" s="89">
        <v>2008</v>
      </c>
      <c r="B23" s="337">
        <v>137</v>
      </c>
      <c r="C23" s="382">
        <v>224693</v>
      </c>
      <c r="D23" s="84">
        <f t="shared" si="0"/>
        <v>6.0972081907313539E-4</v>
      </c>
      <c r="E23" s="337">
        <v>52</v>
      </c>
      <c r="F23" s="382">
        <v>62560</v>
      </c>
      <c r="G23" s="84">
        <f t="shared" si="1"/>
        <v>8.3120204603580566E-4</v>
      </c>
      <c r="H23" s="337">
        <v>15</v>
      </c>
      <c r="I23" s="382">
        <v>10709</v>
      </c>
      <c r="J23" s="84">
        <f>IF(I23=0, "NA", H23/I23)</f>
        <v>1.4006910075637315E-3</v>
      </c>
      <c r="K23" s="337">
        <v>0</v>
      </c>
      <c r="L23" s="382">
        <v>50</v>
      </c>
      <c r="M23" s="84">
        <f t="shared" si="5"/>
        <v>0</v>
      </c>
      <c r="N23" s="337">
        <v>0</v>
      </c>
      <c r="O23" s="382">
        <v>22</v>
      </c>
      <c r="P23" s="84">
        <f t="shared" si="6"/>
        <v>0</v>
      </c>
      <c r="Q23" s="337">
        <v>8</v>
      </c>
      <c r="R23" s="382">
        <v>3397</v>
      </c>
      <c r="S23" s="84">
        <f t="shared" si="14"/>
        <v>2.3550191345304682E-3</v>
      </c>
      <c r="T23" s="337">
        <f t="shared" si="7"/>
        <v>212</v>
      </c>
      <c r="U23" s="382">
        <f t="shared" si="2"/>
        <v>301431</v>
      </c>
      <c r="V23" s="84">
        <f t="shared" si="8"/>
        <v>7.0331186905129195E-4</v>
      </c>
      <c r="W23" s="96"/>
      <c r="X23" s="96"/>
      <c r="Y23" s="89">
        <v>2008</v>
      </c>
      <c r="Z23" s="93">
        <v>71</v>
      </c>
      <c r="AA23" s="93">
        <v>2867</v>
      </c>
      <c r="AB23" s="84">
        <f t="shared" si="10"/>
        <v>2.4764562260202301E-2</v>
      </c>
      <c r="AC23" s="93">
        <v>14</v>
      </c>
      <c r="AD23" s="93">
        <v>991</v>
      </c>
      <c r="AE23" s="84">
        <f t="shared" si="11"/>
        <v>1.4127144298688193E-2</v>
      </c>
      <c r="AF23" s="93">
        <v>12</v>
      </c>
      <c r="AG23" s="93">
        <v>269</v>
      </c>
      <c r="AH23" s="84">
        <f>IF(AG23=0, "NA", AF23/AG23)</f>
        <v>4.4609665427509292E-2</v>
      </c>
      <c r="AI23" s="93"/>
      <c r="AJ23" s="93">
        <v>2</v>
      </c>
      <c r="AK23" s="84">
        <f t="shared" si="12"/>
        <v>0</v>
      </c>
      <c r="AL23" s="93"/>
      <c r="AM23" s="93">
        <v>3</v>
      </c>
      <c r="AN23" s="84">
        <f t="shared" si="13"/>
        <v>0</v>
      </c>
      <c r="AO23" s="93">
        <v>7</v>
      </c>
      <c r="AP23" s="93">
        <v>143</v>
      </c>
      <c r="AQ23" s="374">
        <f>IF(AP23=0, "NA", AO23/AP23)</f>
        <v>4.8951048951048952E-2</v>
      </c>
      <c r="AR23" s="337">
        <f t="shared" si="3"/>
        <v>104</v>
      </c>
      <c r="AS23" s="382">
        <f t="shared" si="4"/>
        <v>4275</v>
      </c>
      <c r="AT23" s="84">
        <f t="shared" si="9"/>
        <v>2.4327485380116958E-2</v>
      </c>
    </row>
    <row r="24" spans="1:46">
      <c r="A24" s="89">
        <v>2009</v>
      </c>
      <c r="B24" s="337">
        <v>71</v>
      </c>
      <c r="C24" s="382">
        <v>177165</v>
      </c>
      <c r="D24" s="84">
        <f t="shared" si="0"/>
        <v>4.007563570682697E-4</v>
      </c>
      <c r="E24" s="337">
        <v>7</v>
      </c>
      <c r="F24" s="382">
        <v>37788</v>
      </c>
      <c r="G24" s="84">
        <f t="shared" si="1"/>
        <v>1.852439928019477E-4</v>
      </c>
      <c r="H24" s="337">
        <v>7</v>
      </c>
      <c r="I24" s="382">
        <v>5737</v>
      </c>
      <c r="J24" s="84">
        <f>IF(I24=0, "NA", H24/I24)</f>
        <v>1.220149904131079E-3</v>
      </c>
      <c r="K24" s="337">
        <v>2</v>
      </c>
      <c r="L24" s="382">
        <v>1087</v>
      </c>
      <c r="M24" s="84">
        <f t="shared" si="5"/>
        <v>1.8399264029438822E-3</v>
      </c>
      <c r="N24" s="337">
        <v>0</v>
      </c>
      <c r="O24" s="382">
        <v>85</v>
      </c>
      <c r="P24" s="84">
        <f t="shared" si="6"/>
        <v>0</v>
      </c>
      <c r="Q24" s="337">
        <v>1</v>
      </c>
      <c r="R24" s="382">
        <v>924</v>
      </c>
      <c r="S24" s="84">
        <f t="shared" si="14"/>
        <v>1.0822510822510823E-3</v>
      </c>
      <c r="T24" s="337">
        <f t="shared" si="7"/>
        <v>88</v>
      </c>
      <c r="U24" s="382">
        <f t="shared" si="2"/>
        <v>222786</v>
      </c>
      <c r="V24" s="84">
        <f t="shared" si="8"/>
        <v>3.9499789035217655E-4</v>
      </c>
      <c r="W24" s="96"/>
      <c r="X24" s="96"/>
      <c r="Y24" s="89">
        <v>2009</v>
      </c>
      <c r="Z24" s="93">
        <v>40</v>
      </c>
      <c r="AA24" s="93">
        <v>893</v>
      </c>
      <c r="AB24" s="84">
        <f t="shared" si="10"/>
        <v>4.4792833146696527E-2</v>
      </c>
      <c r="AC24" s="93">
        <v>4</v>
      </c>
      <c r="AD24" s="93">
        <v>207</v>
      </c>
      <c r="AE24" s="84">
        <f t="shared" si="11"/>
        <v>1.932367149758454E-2</v>
      </c>
      <c r="AF24" s="93">
        <v>3</v>
      </c>
      <c r="AG24" s="93">
        <v>90</v>
      </c>
      <c r="AH24" s="84">
        <f>IF(AG24=0, "NA", AF24/AG24)</f>
        <v>3.3333333333333333E-2</v>
      </c>
      <c r="AI24" s="93"/>
      <c r="AJ24" s="93">
        <v>10</v>
      </c>
      <c r="AK24" s="84">
        <f t="shared" si="12"/>
        <v>0</v>
      </c>
      <c r="AL24" s="93"/>
      <c r="AM24" s="93">
        <v>1</v>
      </c>
      <c r="AN24" s="84">
        <f t="shared" si="13"/>
        <v>0</v>
      </c>
      <c r="AO24" s="93">
        <v>0</v>
      </c>
      <c r="AP24" s="93">
        <v>8</v>
      </c>
      <c r="AQ24" s="374">
        <f>IF(AP24=0, "NA", AO24/AP24)</f>
        <v>0</v>
      </c>
      <c r="AR24" s="337">
        <f t="shared" si="3"/>
        <v>47</v>
      </c>
      <c r="AS24" s="382">
        <f t="shared" si="4"/>
        <v>1209</v>
      </c>
      <c r="AT24" s="84">
        <f t="shared" si="9"/>
        <v>3.8875103391232423E-2</v>
      </c>
    </row>
    <row r="25" spans="1:46" ht="13.5" thickBot="1">
      <c r="A25" s="89">
        <v>2010</v>
      </c>
      <c r="B25" s="337">
        <v>39</v>
      </c>
      <c r="C25" s="382">
        <v>55216</v>
      </c>
      <c r="D25" s="84">
        <f t="shared" si="0"/>
        <v>7.063170095624457E-4</v>
      </c>
      <c r="E25" s="337">
        <v>4</v>
      </c>
      <c r="F25" s="382">
        <v>9987</v>
      </c>
      <c r="G25" s="84">
        <f t="shared" si="1"/>
        <v>4.0052067687994393E-4</v>
      </c>
      <c r="H25" s="337">
        <v>2</v>
      </c>
      <c r="I25" s="382">
        <v>705</v>
      </c>
      <c r="J25" s="84">
        <f>IF(I25=0, "NA", H25/I25)</f>
        <v>2.8368794326241137E-3</v>
      </c>
      <c r="K25" s="337">
        <v>1</v>
      </c>
      <c r="L25" s="382">
        <v>420</v>
      </c>
      <c r="M25" s="84">
        <f t="shared" si="5"/>
        <v>2.3809523809523812E-3</v>
      </c>
      <c r="N25" s="337">
        <v>0</v>
      </c>
      <c r="O25" s="382">
        <v>36</v>
      </c>
      <c r="P25" s="84">
        <f t="shared" si="6"/>
        <v>0</v>
      </c>
      <c r="Q25" s="337">
        <v>0</v>
      </c>
      <c r="R25" s="382">
        <v>148</v>
      </c>
      <c r="S25" s="84">
        <f t="shared" si="14"/>
        <v>0</v>
      </c>
      <c r="T25" s="337">
        <f t="shared" si="7"/>
        <v>46</v>
      </c>
      <c r="U25" s="382">
        <f t="shared" si="2"/>
        <v>66512</v>
      </c>
      <c r="V25" s="84">
        <f t="shared" si="8"/>
        <v>6.9160452249218186E-4</v>
      </c>
      <c r="W25" s="96"/>
      <c r="X25" s="96"/>
      <c r="Y25" s="367">
        <v>2010</v>
      </c>
      <c r="Z25" s="217">
        <v>6</v>
      </c>
      <c r="AA25" s="274">
        <v>43</v>
      </c>
      <c r="AB25" s="275">
        <f t="shared" si="10"/>
        <v>0.13953488372093023</v>
      </c>
      <c r="AC25" s="217"/>
      <c r="AD25" s="274">
        <v>9</v>
      </c>
      <c r="AE25" s="275">
        <f t="shared" si="11"/>
        <v>0</v>
      </c>
      <c r="AF25" s="217">
        <v>0</v>
      </c>
      <c r="AG25" s="274"/>
      <c r="AH25" s="275"/>
      <c r="AI25" s="217"/>
      <c r="AJ25" s="274"/>
      <c r="AK25" s="275"/>
      <c r="AL25" s="217"/>
      <c r="AM25" s="274"/>
      <c r="AN25" s="275"/>
      <c r="AO25" s="217"/>
      <c r="AP25" s="274"/>
      <c r="AQ25" s="375"/>
      <c r="AR25" s="362">
        <f t="shared" si="3"/>
        <v>6</v>
      </c>
      <c r="AS25" s="384">
        <f t="shared" si="4"/>
        <v>52</v>
      </c>
      <c r="AT25" s="94">
        <f t="shared" si="9"/>
        <v>0.11538461538461539</v>
      </c>
    </row>
    <row r="26" spans="1:46" ht="13.5" thickBot="1">
      <c r="A26" s="367">
        <v>2011</v>
      </c>
      <c r="B26" s="337">
        <v>3</v>
      </c>
      <c r="C26" s="382">
        <v>364</v>
      </c>
      <c r="D26" s="84">
        <f t="shared" si="0"/>
        <v>8.241758241758242E-3</v>
      </c>
      <c r="E26" s="337">
        <v>0</v>
      </c>
      <c r="F26" s="382">
        <v>66</v>
      </c>
      <c r="G26" s="84">
        <f t="shared" si="1"/>
        <v>0</v>
      </c>
      <c r="H26" s="337">
        <v>0</v>
      </c>
      <c r="I26" s="382">
        <v>27</v>
      </c>
      <c r="J26" s="84">
        <f>IF(I26=0, "NA", H26/I26)</f>
        <v>0</v>
      </c>
      <c r="K26" s="337">
        <v>0</v>
      </c>
      <c r="L26" s="382">
        <v>4</v>
      </c>
      <c r="M26" s="84">
        <f t="shared" si="5"/>
        <v>0</v>
      </c>
      <c r="N26" s="337"/>
      <c r="O26" s="382"/>
      <c r="P26" s="84"/>
      <c r="Q26" s="337">
        <v>0</v>
      </c>
      <c r="R26" s="382">
        <v>7</v>
      </c>
      <c r="S26" s="84">
        <f t="shared" si="14"/>
        <v>0</v>
      </c>
      <c r="T26" s="337">
        <f t="shared" ref="T26" si="15">SUM(Q26,N26,K26,H26,E26,B26)</f>
        <v>3</v>
      </c>
      <c r="U26" s="382">
        <f t="shared" ref="U26" si="16">SUM(R26,O26,L26,I26,F26,C26)</f>
        <v>468</v>
      </c>
      <c r="V26" s="84">
        <f t="shared" ref="V26" si="17">IF(U26=0, "NA", T26/U26)</f>
        <v>6.41025641025641E-3</v>
      </c>
      <c r="W26" s="96"/>
      <c r="X26" s="96"/>
      <c r="Y26" s="480"/>
      <c r="Z26" s="481"/>
      <c r="AA26" s="482"/>
      <c r="AB26" s="435"/>
      <c r="AC26" s="481"/>
      <c r="AD26" s="482"/>
      <c r="AE26" s="435"/>
      <c r="AF26" s="481"/>
      <c r="AG26" s="482"/>
      <c r="AH26" s="435"/>
      <c r="AI26" s="481"/>
      <c r="AJ26" s="482"/>
      <c r="AK26" s="435"/>
      <c r="AL26" s="481"/>
      <c r="AM26" s="482"/>
      <c r="AN26" s="435"/>
      <c r="AO26" s="481"/>
      <c r="AP26" s="482"/>
      <c r="AQ26" s="483"/>
      <c r="AR26" s="484"/>
      <c r="AS26" s="485"/>
      <c r="AT26" s="486"/>
    </row>
    <row r="27" spans="1:46" ht="13.5" thickBot="1">
      <c r="A27" s="505" t="s">
        <v>9</v>
      </c>
      <c r="B27" s="218">
        <f>SUM(B11:B26)</f>
        <v>31043</v>
      </c>
      <c r="C27" s="272">
        <f>SUM(C11:C26)</f>
        <v>2746929</v>
      </c>
      <c r="D27" s="95">
        <f>B27/C27</f>
        <v>1.1300983753129403E-2</v>
      </c>
      <c r="E27" s="218">
        <f>SUM(E11:E26)</f>
        <v>8688</v>
      </c>
      <c r="F27" s="272">
        <f>SUM(F11:F26)</f>
        <v>756591</v>
      </c>
      <c r="G27" s="95">
        <f>E27/F27</f>
        <v>1.1483086634654655E-2</v>
      </c>
      <c r="H27" s="218">
        <f>SUM(H11:H26)</f>
        <v>24</v>
      </c>
      <c r="I27" s="272">
        <f>SUM(I11:I26)</f>
        <v>17178</v>
      </c>
      <c r="J27" s="95">
        <f>H27/I27</f>
        <v>1.3971358714634998E-3</v>
      </c>
      <c r="K27" s="218">
        <f>SUM(K11:K26)</f>
        <v>36</v>
      </c>
      <c r="L27" s="272">
        <f>SUM(L11:L26)</f>
        <v>4244</v>
      </c>
      <c r="M27" s="95">
        <f>K27/L27</f>
        <v>8.4825636192271438E-3</v>
      </c>
      <c r="N27" s="218">
        <f>SUM(N11:N26)</f>
        <v>5</v>
      </c>
      <c r="O27" s="272">
        <f>SUM(O11:O26)</f>
        <v>270</v>
      </c>
      <c r="P27" s="95">
        <f>N27/O27</f>
        <v>1.8518518518518517E-2</v>
      </c>
      <c r="Q27" s="218">
        <f>SUM(Q11:Q26)</f>
        <v>28</v>
      </c>
      <c r="R27" s="272">
        <f>SUM(R11:R26)</f>
        <v>7272</v>
      </c>
      <c r="S27" s="95">
        <f>Q27/R27</f>
        <v>3.8503850385038503E-3</v>
      </c>
      <c r="T27" s="218">
        <f>SUM(T11:T26)</f>
        <v>39824</v>
      </c>
      <c r="U27" s="272">
        <f>SUM(U11:U26)</f>
        <v>3532484</v>
      </c>
      <c r="V27" s="95">
        <f>T27/U27</f>
        <v>1.1273653327233754E-2</v>
      </c>
      <c r="W27" s="96"/>
      <c r="X27" s="96"/>
      <c r="Y27" s="85" t="s">
        <v>9</v>
      </c>
      <c r="Z27" s="218">
        <f>SUM(Z11:Z25)</f>
        <v>30063</v>
      </c>
      <c r="AA27" s="272">
        <f>SUM(AA11:AA25)</f>
        <v>194557</v>
      </c>
      <c r="AB27" s="95">
        <f>Z27/AA27</f>
        <v>0.15452026912421551</v>
      </c>
      <c r="AC27" s="218">
        <f>SUM(AC11:AC25)</f>
        <v>10590</v>
      </c>
      <c r="AD27" s="272">
        <f>SUM(AD11:AD25)</f>
        <v>77429</v>
      </c>
      <c r="AE27" s="95">
        <f>AC27/AD27</f>
        <v>0.13677046068010693</v>
      </c>
      <c r="AF27" s="218">
        <f>SUM(AF11:AF25)</f>
        <v>15</v>
      </c>
      <c r="AG27" s="272">
        <f>SUM(AG11:AG25)</f>
        <v>359</v>
      </c>
      <c r="AH27" s="95">
        <f>AF27/AG27</f>
        <v>4.1782729805013928E-2</v>
      </c>
      <c r="AI27" s="218">
        <f>SUM(AI11:AI25)</f>
        <v>66</v>
      </c>
      <c r="AJ27" s="272">
        <f>SUM(AJ11:AJ25)</f>
        <v>452</v>
      </c>
      <c r="AK27" s="95">
        <f>AI27/AJ27</f>
        <v>0.14601769911504425</v>
      </c>
      <c r="AL27" s="218">
        <f>SUM(AL11:AL25)</f>
        <v>13</v>
      </c>
      <c r="AM27" s="272">
        <f>SUM(AM11:AM25)</f>
        <v>44</v>
      </c>
      <c r="AN27" s="95">
        <f>AL27/AM27</f>
        <v>0.29545454545454547</v>
      </c>
      <c r="AO27" s="218">
        <f>SUM(AO11:AO25)</f>
        <v>17</v>
      </c>
      <c r="AP27" s="272">
        <f>SUM(AP11:AP25)</f>
        <v>285</v>
      </c>
      <c r="AQ27" s="95">
        <f>AO27/AP27</f>
        <v>5.9649122807017542E-2</v>
      </c>
      <c r="AR27" s="380">
        <f>SUM(AR11:AR25)</f>
        <v>40764</v>
      </c>
      <c r="AS27" s="381">
        <f>SUM(AS11:AS25)</f>
        <v>273126</v>
      </c>
      <c r="AT27" s="361">
        <f>AR27/AS27</f>
        <v>0.14924979679708267</v>
      </c>
    </row>
    <row r="28" spans="1:46">
      <c r="A28" s="330"/>
      <c r="B28" s="368"/>
      <c r="C28" s="368"/>
      <c r="D28" s="376"/>
      <c r="E28" s="368"/>
      <c r="F28" s="368"/>
      <c r="G28" s="376"/>
      <c r="H28" s="368"/>
      <c r="I28" s="368"/>
      <c r="J28" s="376"/>
      <c r="K28" s="345"/>
      <c r="L28" s="345"/>
      <c r="M28" s="345"/>
      <c r="N28" s="368"/>
      <c r="O28" s="368"/>
      <c r="P28" s="368"/>
      <c r="Q28" s="368"/>
      <c r="R28" s="368"/>
      <c r="S28" s="376"/>
      <c r="T28" s="368"/>
      <c r="U28" s="368"/>
      <c r="V28" s="376"/>
      <c r="W28" s="96"/>
      <c r="X28" s="96"/>
    </row>
    <row r="29" spans="1:46">
      <c r="W29" s="96"/>
      <c r="X29" s="96"/>
    </row>
    <row r="30" spans="1:46">
      <c r="W30" s="96"/>
      <c r="X30" s="96"/>
    </row>
    <row r="31" spans="1:46" ht="12.75" customHeight="1">
      <c r="W31" s="96"/>
      <c r="X31" s="96"/>
    </row>
    <row r="32" spans="1:46">
      <c r="N32" s="96"/>
      <c r="O32" s="96"/>
      <c r="W32" s="96"/>
      <c r="X32" s="96"/>
    </row>
    <row r="33" spans="1:24">
      <c r="N33" s="96"/>
      <c r="O33" s="96"/>
      <c r="W33" s="96"/>
      <c r="X33" s="96"/>
    </row>
    <row r="40" spans="1:24" s="345" customFormat="1"/>
    <row r="41" spans="1:24">
      <c r="M41" s="369"/>
    </row>
    <row r="42" spans="1:24" ht="15.75">
      <c r="A42" s="161"/>
      <c r="B42" s="213"/>
      <c r="C42" s="213"/>
      <c r="D42" s="214"/>
      <c r="E42" s="213"/>
      <c r="F42" s="213"/>
      <c r="G42" s="214"/>
      <c r="H42" s="213"/>
      <c r="I42" s="213"/>
      <c r="J42" s="214"/>
      <c r="K42" s="213"/>
      <c r="L42" s="213"/>
      <c r="M42" s="368"/>
    </row>
    <row r="43" spans="1:24" ht="15.75">
      <c r="A43" s="161"/>
      <c r="B43" s="213"/>
      <c r="C43" s="213"/>
      <c r="D43" s="214"/>
      <c r="E43" s="213"/>
      <c r="F43" s="213"/>
      <c r="G43" s="214"/>
      <c r="H43" s="213"/>
      <c r="I43" s="213" t="s">
        <v>51</v>
      </c>
      <c r="J43" s="214"/>
      <c r="K43" s="213"/>
      <c r="L43" s="213" t="s">
        <v>51</v>
      </c>
      <c r="M43" s="214"/>
    </row>
    <row r="44" spans="1:24">
      <c r="K44" s="96"/>
      <c r="L44" s="96"/>
    </row>
    <row r="46" spans="1:24" ht="13.5" customHeight="1">
      <c r="A46" s="86"/>
    </row>
  </sheetData>
  <mergeCells count="18">
    <mergeCell ref="Y7:AT8"/>
    <mergeCell ref="AI9:AK9"/>
    <mergeCell ref="AL9:AN9"/>
    <mergeCell ref="AO9:AQ9"/>
    <mergeCell ref="AR9:AT9"/>
    <mergeCell ref="Y9:Y10"/>
    <mergeCell ref="Z9:AB9"/>
    <mergeCell ref="AC9:AE9"/>
    <mergeCell ref="AF9:AH9"/>
    <mergeCell ref="T9:V9"/>
    <mergeCell ref="Q9:S9"/>
    <mergeCell ref="K9:M9"/>
    <mergeCell ref="N9:P9"/>
    <mergeCell ref="A4:P7"/>
    <mergeCell ref="A9:A10"/>
    <mergeCell ref="B9:D9"/>
    <mergeCell ref="E9:G9"/>
    <mergeCell ref="H9:J9"/>
  </mergeCells>
  <phoneticPr fontId="0" type="noConversion"/>
  <pageMargins left="0.75" right="0.75" top="1" bottom="1" header="0.5" footer="0.5"/>
  <pageSetup scale="36" orientation="portrait" r:id="rId1"/>
  <headerFooter alignWithMargins="0">
    <oddFooter>&amp;C&amp;14B-&amp;P-4</oddFooter>
  </headerFooter>
  <drawing r:id="rId2"/>
</worksheet>
</file>

<file path=xl/worksheets/sheet17.xml><?xml version="1.0" encoding="utf-8"?>
<worksheet xmlns="http://schemas.openxmlformats.org/spreadsheetml/2006/main" xmlns:r="http://schemas.openxmlformats.org/officeDocument/2006/relationships">
  <sheetPr codeName="Sheet22">
    <pageSetUpPr fitToPage="1"/>
  </sheetPr>
  <dimension ref="A1:AU164"/>
  <sheetViews>
    <sheetView zoomScale="75" zoomScaleNormal="75" workbookViewId="0">
      <selection activeCell="P68" sqref="P68"/>
    </sheetView>
  </sheetViews>
  <sheetFormatPr defaultRowHeight="12.75"/>
  <cols>
    <col min="1" max="1" width="13.28515625" style="88" customWidth="1"/>
    <col min="2" max="2" width="10.42578125" style="88" customWidth="1"/>
    <col min="3" max="3" width="11.85546875" style="88" bestFit="1" customWidth="1"/>
    <col min="4" max="4" width="9.28515625" style="88" bestFit="1" customWidth="1"/>
    <col min="5" max="5" width="8.85546875" style="88" customWidth="1"/>
    <col min="6" max="6" width="8.7109375" style="88" customWidth="1"/>
    <col min="7" max="7" width="8.28515625" style="88" customWidth="1"/>
    <col min="8" max="9" width="8.85546875" style="88" customWidth="1"/>
    <col min="10" max="10" width="9" style="88" customWidth="1"/>
    <col min="11" max="11" width="9.28515625" style="88" customWidth="1"/>
    <col min="12" max="12" width="8.85546875" style="88" bestFit="1" customWidth="1"/>
    <col min="13" max="13" width="9.28515625" style="88" bestFit="1" customWidth="1"/>
    <col min="14" max="15" width="9" style="88" customWidth="1"/>
    <col min="16" max="16" width="8.28515625" style="88" customWidth="1"/>
    <col min="17" max="18" width="9.28515625" style="88" bestFit="1" customWidth="1"/>
    <col min="19" max="19" width="8.42578125" style="88" customWidth="1"/>
    <col min="20" max="21" width="10.85546875" style="88" bestFit="1" customWidth="1"/>
    <col min="22" max="22" width="8.42578125" style="88" customWidth="1"/>
    <col min="23" max="24" width="9.140625" style="88"/>
    <col min="25" max="25" width="8" style="88" bestFit="1" customWidth="1"/>
    <col min="26" max="26" width="10.85546875" style="88" customWidth="1"/>
    <col min="27" max="27" width="10.28515625" style="88" customWidth="1"/>
    <col min="28" max="28" width="6.5703125" style="88" bestFit="1" customWidth="1"/>
    <col min="29" max="29" width="8.7109375" style="88" bestFit="1" customWidth="1"/>
    <col min="30" max="30" width="7.42578125" style="88" bestFit="1" customWidth="1"/>
    <col min="31" max="31" width="6" style="88" bestFit="1" customWidth="1"/>
    <col min="32" max="32" width="8" style="88" bestFit="1" customWidth="1"/>
    <col min="33" max="33" width="6" style="88" bestFit="1" customWidth="1"/>
    <col min="34" max="34" width="10.7109375" style="88" customWidth="1"/>
    <col min="35" max="35" width="7.5703125" style="88" bestFit="1" customWidth="1"/>
    <col min="36" max="36" width="8" style="88" bestFit="1" customWidth="1"/>
    <col min="37" max="37" width="7" style="88" bestFit="1" customWidth="1"/>
    <col min="38" max="39" width="6.85546875" style="88" bestFit="1" customWidth="1"/>
    <col min="40" max="16384" width="9.140625" style="88"/>
  </cols>
  <sheetData>
    <row r="1" spans="1:22" ht="26.25">
      <c r="A1" s="335" t="s">
        <v>218</v>
      </c>
    </row>
    <row r="2" spans="1:22" ht="18">
      <c r="A2" s="82" t="s">
        <v>80</v>
      </c>
      <c r="B2" s="83"/>
      <c r="C2" s="83"/>
      <c r="D2" s="83"/>
      <c r="E2" s="83"/>
      <c r="F2" s="83"/>
      <c r="G2" s="83"/>
      <c r="H2" s="83"/>
      <c r="I2" s="83"/>
      <c r="J2" s="83"/>
      <c r="K2" s="83"/>
      <c r="L2" s="83"/>
      <c r="M2" s="83"/>
      <c r="N2" s="83"/>
      <c r="O2" s="83"/>
      <c r="P2" s="83"/>
    </row>
    <row r="3" spans="1:22" ht="15" customHeight="1">
      <c r="A3" s="90"/>
      <c r="B3" s="83"/>
      <c r="C3" s="83"/>
      <c r="D3" s="83"/>
      <c r="E3" s="83"/>
      <c r="F3" s="83"/>
      <c r="G3" s="83"/>
      <c r="H3" s="83"/>
      <c r="I3" s="83"/>
      <c r="J3" s="83"/>
      <c r="K3" s="83"/>
      <c r="L3" s="83"/>
      <c r="M3" s="83"/>
      <c r="N3" s="83"/>
      <c r="O3" s="83"/>
      <c r="P3" s="83"/>
    </row>
    <row r="4" spans="1:22" ht="15" customHeight="1">
      <c r="A4" s="562" t="s">
        <v>211</v>
      </c>
      <c r="B4" s="562"/>
      <c r="C4" s="562"/>
      <c r="D4" s="562"/>
      <c r="E4" s="562"/>
      <c r="F4" s="562"/>
      <c r="G4" s="562"/>
      <c r="H4" s="562"/>
      <c r="I4" s="562"/>
      <c r="J4" s="562"/>
      <c r="K4" s="562"/>
      <c r="L4" s="332"/>
      <c r="M4" s="332"/>
      <c r="N4" s="332"/>
      <c r="O4" s="332"/>
      <c r="P4" s="332"/>
    </row>
    <row r="5" spans="1:22" ht="15" thickBot="1">
      <c r="A5" s="207"/>
      <c r="B5" s="207"/>
      <c r="C5" s="207"/>
      <c r="D5" s="207"/>
      <c r="E5" s="207"/>
      <c r="F5" s="207"/>
      <c r="G5" s="207"/>
      <c r="H5" s="207"/>
      <c r="I5" s="207"/>
      <c r="J5" s="207"/>
      <c r="K5" s="207"/>
      <c r="L5" s="207"/>
      <c r="M5" s="207"/>
      <c r="N5" s="207"/>
      <c r="O5" s="207"/>
      <c r="P5" s="207"/>
    </row>
    <row r="6" spans="1:22" s="288" customFormat="1" ht="12.75" customHeight="1">
      <c r="A6" s="553" t="s">
        <v>10</v>
      </c>
      <c r="B6" s="558" t="s">
        <v>15</v>
      </c>
      <c r="C6" s="556"/>
      <c r="D6" s="559"/>
      <c r="E6" s="555" t="s">
        <v>126</v>
      </c>
      <c r="F6" s="556"/>
      <c r="G6" s="559"/>
      <c r="H6" s="555" t="s">
        <v>128</v>
      </c>
      <c r="I6" s="556"/>
      <c r="J6" s="559"/>
      <c r="K6" s="555" t="s">
        <v>125</v>
      </c>
      <c r="L6" s="556"/>
      <c r="M6" s="559"/>
      <c r="N6" s="555" t="s">
        <v>127</v>
      </c>
      <c r="O6" s="556"/>
      <c r="P6" s="559"/>
      <c r="Q6" s="555" t="s">
        <v>129</v>
      </c>
      <c r="R6" s="556"/>
      <c r="S6" s="559"/>
      <c r="T6" s="555" t="s">
        <v>9</v>
      </c>
      <c r="U6" s="556"/>
      <c r="V6" s="559"/>
    </row>
    <row r="7" spans="1:22" s="288" customFormat="1" ht="30" customHeight="1" thickBot="1">
      <c r="A7" s="554"/>
      <c r="B7" s="341" t="s">
        <v>18</v>
      </c>
      <c r="C7" s="342" t="s">
        <v>12</v>
      </c>
      <c r="D7" s="343" t="s">
        <v>19</v>
      </c>
      <c r="E7" s="283" t="s">
        <v>18</v>
      </c>
      <c r="F7" s="159" t="s">
        <v>12</v>
      </c>
      <c r="G7" s="160" t="s">
        <v>19</v>
      </c>
      <c r="H7" s="283" t="s">
        <v>18</v>
      </c>
      <c r="I7" s="159" t="s">
        <v>12</v>
      </c>
      <c r="J7" s="160" t="s">
        <v>19</v>
      </c>
      <c r="K7" s="283" t="s">
        <v>18</v>
      </c>
      <c r="L7" s="159" t="s">
        <v>12</v>
      </c>
      <c r="M7" s="160" t="s">
        <v>19</v>
      </c>
      <c r="N7" s="283" t="s">
        <v>18</v>
      </c>
      <c r="O7" s="159" t="s">
        <v>12</v>
      </c>
      <c r="P7" s="160" t="s">
        <v>19</v>
      </c>
      <c r="Q7" s="283" t="s">
        <v>18</v>
      </c>
      <c r="R7" s="159" t="s">
        <v>12</v>
      </c>
      <c r="S7" s="160" t="s">
        <v>19</v>
      </c>
      <c r="T7" s="283" t="s">
        <v>18</v>
      </c>
      <c r="U7" s="159" t="s">
        <v>12</v>
      </c>
      <c r="V7" s="160" t="s">
        <v>19</v>
      </c>
    </row>
    <row r="8" spans="1:22">
      <c r="A8" s="91">
        <v>1996</v>
      </c>
      <c r="B8" s="336">
        <v>70553</v>
      </c>
      <c r="C8" s="383">
        <v>83430</v>
      </c>
      <c r="D8" s="92">
        <f t="shared" ref="D8:D23" si="0">IF(C8=0, "NA", B8/C8)</f>
        <v>0.84565504015342208</v>
      </c>
      <c r="E8" s="336">
        <v>16438</v>
      </c>
      <c r="F8" s="383">
        <v>19817</v>
      </c>
      <c r="G8" s="92">
        <f t="shared" ref="G8:G23" si="1">IF(F8=0, "NA", E8/F8)</f>
        <v>0.82948983196245651</v>
      </c>
      <c r="H8" s="336"/>
      <c r="I8" s="383"/>
      <c r="J8" s="92"/>
      <c r="K8" s="336"/>
      <c r="L8" s="383"/>
      <c r="M8" s="92"/>
      <c r="N8" s="336"/>
      <c r="O8" s="383"/>
      <c r="P8" s="92"/>
      <c r="Q8" s="336"/>
      <c r="R8" s="383"/>
      <c r="S8" s="92"/>
      <c r="T8" s="336">
        <f>SUM(Q8,N8,K8,H8,E8,B8)</f>
        <v>86991</v>
      </c>
      <c r="U8" s="383">
        <f>SUM(R8,O8,L8,I8,F8,C8)</f>
        <v>103247</v>
      </c>
      <c r="V8" s="92">
        <f t="shared" ref="V8:V23" si="2">IF(U8=0, "NA", T8/U8)</f>
        <v>0.84255232597557317</v>
      </c>
    </row>
    <row r="9" spans="1:22">
      <c r="A9" s="89">
        <v>1997</v>
      </c>
      <c r="B9" s="337">
        <v>100498</v>
      </c>
      <c r="C9" s="382">
        <v>117830</v>
      </c>
      <c r="D9" s="84">
        <f t="shared" si="0"/>
        <v>0.85290673003479589</v>
      </c>
      <c r="E9" s="337">
        <v>25785</v>
      </c>
      <c r="F9" s="382">
        <v>30546</v>
      </c>
      <c r="G9" s="84">
        <f t="shared" si="1"/>
        <v>0.8441367118444314</v>
      </c>
      <c r="H9" s="337"/>
      <c r="I9" s="382"/>
      <c r="J9" s="84"/>
      <c r="K9" s="337">
        <v>92</v>
      </c>
      <c r="L9" s="382">
        <v>111</v>
      </c>
      <c r="M9" s="84">
        <f t="shared" ref="M9:M23" si="3">IF(L9=0, "NA", K9/L9)</f>
        <v>0.8288288288288288</v>
      </c>
      <c r="N9" s="337">
        <v>10</v>
      </c>
      <c r="O9" s="382">
        <v>13</v>
      </c>
      <c r="P9" s="84">
        <f t="shared" ref="P9:P22" si="4">IF(O9=0, "NA", N9/O9)</f>
        <v>0.76923076923076927</v>
      </c>
      <c r="Q9" s="337"/>
      <c r="R9" s="382"/>
      <c r="S9" s="84"/>
      <c r="T9" s="337">
        <f t="shared" ref="T9:U23" si="5">SUM(Q9,N9,K9,H9,E9,B9)</f>
        <v>126385</v>
      </c>
      <c r="U9" s="382">
        <f t="shared" si="5"/>
        <v>148500</v>
      </c>
      <c r="V9" s="84">
        <f t="shared" si="2"/>
        <v>0.8510774410774411</v>
      </c>
    </row>
    <row r="10" spans="1:22">
      <c r="A10" s="89">
        <v>1998</v>
      </c>
      <c r="B10" s="337">
        <v>125290</v>
      </c>
      <c r="C10" s="382">
        <v>144843</v>
      </c>
      <c r="D10" s="84">
        <f t="shared" si="0"/>
        <v>0.86500555774183086</v>
      </c>
      <c r="E10" s="337">
        <v>32592</v>
      </c>
      <c r="F10" s="382">
        <v>37991</v>
      </c>
      <c r="G10" s="84">
        <f t="shared" si="1"/>
        <v>0.8578873943828802</v>
      </c>
      <c r="H10" s="337"/>
      <c r="I10" s="382"/>
      <c r="J10" s="84"/>
      <c r="K10" s="337">
        <v>216</v>
      </c>
      <c r="L10" s="382">
        <v>254</v>
      </c>
      <c r="M10" s="84">
        <f t="shared" si="3"/>
        <v>0.85039370078740162</v>
      </c>
      <c r="N10" s="337">
        <v>14</v>
      </c>
      <c r="O10" s="382">
        <v>17</v>
      </c>
      <c r="P10" s="84">
        <f t="shared" si="4"/>
        <v>0.82352941176470584</v>
      </c>
      <c r="Q10" s="337"/>
      <c r="R10" s="382"/>
      <c r="S10" s="84"/>
      <c r="T10" s="337">
        <f t="shared" si="5"/>
        <v>158112</v>
      </c>
      <c r="U10" s="382">
        <f t="shared" si="5"/>
        <v>183105</v>
      </c>
      <c r="V10" s="84">
        <f t="shared" si="2"/>
        <v>0.86350454657163922</v>
      </c>
    </row>
    <row r="11" spans="1:22">
      <c r="A11" s="89">
        <v>1999</v>
      </c>
      <c r="B11" s="337">
        <v>154931</v>
      </c>
      <c r="C11" s="382">
        <v>176334</v>
      </c>
      <c r="D11" s="84">
        <f t="shared" si="0"/>
        <v>0.87862238706091844</v>
      </c>
      <c r="E11" s="337">
        <v>40431</v>
      </c>
      <c r="F11" s="382">
        <v>45937</v>
      </c>
      <c r="G11" s="84">
        <f t="shared" si="1"/>
        <v>0.88014019200208982</v>
      </c>
      <c r="H11" s="337"/>
      <c r="I11" s="382"/>
      <c r="J11" s="84"/>
      <c r="K11" s="337">
        <v>159</v>
      </c>
      <c r="L11" s="382">
        <v>171</v>
      </c>
      <c r="M11" s="84">
        <f t="shared" si="3"/>
        <v>0.92982456140350878</v>
      </c>
      <c r="N11" s="337">
        <v>4</v>
      </c>
      <c r="O11" s="382">
        <v>7</v>
      </c>
      <c r="P11" s="84">
        <f t="shared" si="4"/>
        <v>0.5714285714285714</v>
      </c>
      <c r="Q11" s="337"/>
      <c r="R11" s="382"/>
      <c r="S11" s="84"/>
      <c r="T11" s="337">
        <f t="shared" si="5"/>
        <v>195525</v>
      </c>
      <c r="U11" s="382">
        <f t="shared" si="5"/>
        <v>222449</v>
      </c>
      <c r="V11" s="84">
        <f t="shared" si="2"/>
        <v>0.87896551569123704</v>
      </c>
    </row>
    <row r="12" spans="1:22">
      <c r="A12" s="89">
        <v>2000</v>
      </c>
      <c r="B12" s="337">
        <v>189810</v>
      </c>
      <c r="C12" s="382">
        <v>214250</v>
      </c>
      <c r="D12" s="84">
        <f t="shared" si="0"/>
        <v>0.8859276546091015</v>
      </c>
      <c r="E12" s="337">
        <v>48880</v>
      </c>
      <c r="F12" s="382">
        <v>54917</v>
      </c>
      <c r="G12" s="84">
        <f t="shared" si="1"/>
        <v>0.89007046998197281</v>
      </c>
      <c r="H12" s="337"/>
      <c r="I12" s="382"/>
      <c r="J12" s="84"/>
      <c r="K12" s="337">
        <v>327</v>
      </c>
      <c r="L12" s="382">
        <v>366</v>
      </c>
      <c r="M12" s="84">
        <f t="shared" si="3"/>
        <v>0.89344262295081966</v>
      </c>
      <c r="N12" s="337">
        <v>1</v>
      </c>
      <c r="O12" s="382">
        <v>1</v>
      </c>
      <c r="P12" s="84">
        <f t="shared" si="4"/>
        <v>1</v>
      </c>
      <c r="Q12" s="337"/>
      <c r="R12" s="382"/>
      <c r="S12" s="84"/>
      <c r="T12" s="337">
        <f t="shared" si="5"/>
        <v>239018</v>
      </c>
      <c r="U12" s="382">
        <f t="shared" si="5"/>
        <v>269534</v>
      </c>
      <c r="V12" s="84">
        <f t="shared" si="2"/>
        <v>0.8867823725392715</v>
      </c>
    </row>
    <row r="13" spans="1:22">
      <c r="A13" s="89">
        <v>2001</v>
      </c>
      <c r="B13" s="337">
        <v>190102</v>
      </c>
      <c r="C13" s="382">
        <v>216768</v>
      </c>
      <c r="D13" s="84">
        <f t="shared" si="0"/>
        <v>0.87698368762917034</v>
      </c>
      <c r="E13" s="337">
        <v>50582</v>
      </c>
      <c r="F13" s="382">
        <v>58551</v>
      </c>
      <c r="G13" s="84">
        <f t="shared" si="1"/>
        <v>0.8638964321702447</v>
      </c>
      <c r="H13" s="337"/>
      <c r="I13" s="382"/>
      <c r="J13" s="84"/>
      <c r="K13" s="337">
        <v>268</v>
      </c>
      <c r="L13" s="382">
        <v>297</v>
      </c>
      <c r="M13" s="84">
        <f t="shared" si="3"/>
        <v>0.90235690235690236</v>
      </c>
      <c r="N13" s="337">
        <v>2</v>
      </c>
      <c r="O13" s="382">
        <v>2</v>
      </c>
      <c r="P13" s="84">
        <f t="shared" si="4"/>
        <v>1</v>
      </c>
      <c r="Q13" s="337"/>
      <c r="R13" s="382"/>
      <c r="S13" s="84"/>
      <c r="T13" s="337">
        <f t="shared" si="5"/>
        <v>240954</v>
      </c>
      <c r="U13" s="382">
        <f t="shared" si="5"/>
        <v>275618</v>
      </c>
      <c r="V13" s="84">
        <f t="shared" si="2"/>
        <v>0.87423172652003855</v>
      </c>
    </row>
    <row r="14" spans="1:22">
      <c r="A14" s="89">
        <v>2002</v>
      </c>
      <c r="B14" s="337">
        <v>208873</v>
      </c>
      <c r="C14" s="382">
        <v>230244</v>
      </c>
      <c r="D14" s="84">
        <f t="shared" si="0"/>
        <v>0.90718107746564514</v>
      </c>
      <c r="E14" s="337">
        <v>61561</v>
      </c>
      <c r="F14" s="382">
        <v>68584</v>
      </c>
      <c r="G14" s="84">
        <f t="shared" si="1"/>
        <v>0.89760002332905631</v>
      </c>
      <c r="H14" s="337"/>
      <c r="I14" s="382"/>
      <c r="J14" s="84"/>
      <c r="K14" s="337">
        <v>464</v>
      </c>
      <c r="L14" s="382">
        <v>521</v>
      </c>
      <c r="M14" s="84">
        <f t="shared" si="3"/>
        <v>0.89059500959692894</v>
      </c>
      <c r="N14" s="337">
        <v>4</v>
      </c>
      <c r="O14" s="382">
        <v>5</v>
      </c>
      <c r="P14" s="84">
        <f t="shared" si="4"/>
        <v>0.8</v>
      </c>
      <c r="Q14" s="337"/>
      <c r="R14" s="382"/>
      <c r="S14" s="84"/>
      <c r="T14" s="337">
        <f t="shared" si="5"/>
        <v>270902</v>
      </c>
      <c r="U14" s="382">
        <f t="shared" si="5"/>
        <v>299354</v>
      </c>
      <c r="V14" s="84">
        <f t="shared" si="2"/>
        <v>0.90495533715934984</v>
      </c>
    </row>
    <row r="15" spans="1:22">
      <c r="A15" s="89">
        <v>2003</v>
      </c>
      <c r="B15" s="337">
        <v>225206</v>
      </c>
      <c r="C15" s="382">
        <v>241955</v>
      </c>
      <c r="D15" s="84">
        <f t="shared" si="0"/>
        <v>0.93077638403835428</v>
      </c>
      <c r="E15" s="337">
        <v>66329</v>
      </c>
      <c r="F15" s="382">
        <v>72074</v>
      </c>
      <c r="G15" s="84">
        <f t="shared" si="1"/>
        <v>0.92029025723561897</v>
      </c>
      <c r="H15" s="337"/>
      <c r="I15" s="382"/>
      <c r="J15" s="84"/>
      <c r="K15" s="337">
        <v>570</v>
      </c>
      <c r="L15" s="382">
        <v>621</v>
      </c>
      <c r="M15" s="84">
        <f t="shared" si="3"/>
        <v>0.91787439613526567</v>
      </c>
      <c r="N15" s="337">
        <v>4</v>
      </c>
      <c r="O15" s="382">
        <v>7</v>
      </c>
      <c r="P15" s="84">
        <f t="shared" si="4"/>
        <v>0.5714285714285714</v>
      </c>
      <c r="Q15" s="337"/>
      <c r="R15" s="382"/>
      <c r="S15" s="84"/>
      <c r="T15" s="337">
        <f t="shared" si="5"/>
        <v>292109</v>
      </c>
      <c r="U15" s="382">
        <f t="shared" si="5"/>
        <v>314657</v>
      </c>
      <c r="V15" s="84">
        <f t="shared" si="2"/>
        <v>0.92834101895079402</v>
      </c>
    </row>
    <row r="16" spans="1:22">
      <c r="A16" s="89">
        <v>2004</v>
      </c>
      <c r="B16" s="337">
        <v>235940</v>
      </c>
      <c r="C16" s="382">
        <v>248280</v>
      </c>
      <c r="D16" s="84">
        <f t="shared" si="0"/>
        <v>0.95029805058804573</v>
      </c>
      <c r="E16" s="337">
        <v>80324</v>
      </c>
      <c r="F16" s="382">
        <v>85195</v>
      </c>
      <c r="G16" s="84">
        <f t="shared" si="1"/>
        <v>0.94282528317389513</v>
      </c>
      <c r="H16" s="337"/>
      <c r="I16" s="382"/>
      <c r="J16" s="84"/>
      <c r="K16" s="337">
        <v>154</v>
      </c>
      <c r="L16" s="382">
        <v>160</v>
      </c>
      <c r="M16" s="84">
        <f t="shared" si="3"/>
        <v>0.96250000000000002</v>
      </c>
      <c r="N16" s="337">
        <v>1</v>
      </c>
      <c r="O16" s="382">
        <v>2</v>
      </c>
      <c r="P16" s="84">
        <f t="shared" si="4"/>
        <v>0.5</v>
      </c>
      <c r="Q16" s="337"/>
      <c r="R16" s="382"/>
      <c r="S16" s="84"/>
      <c r="T16" s="337">
        <f t="shared" si="5"/>
        <v>316419</v>
      </c>
      <c r="U16" s="382">
        <f t="shared" si="5"/>
        <v>333637</v>
      </c>
      <c r="V16" s="84">
        <f t="shared" si="2"/>
        <v>0.94839301396427855</v>
      </c>
    </row>
    <row r="17" spans="1:47">
      <c r="A17" s="89">
        <v>2005</v>
      </c>
      <c r="B17" s="337">
        <v>246765</v>
      </c>
      <c r="C17" s="382">
        <v>256615</v>
      </c>
      <c r="D17" s="84">
        <f t="shared" si="0"/>
        <v>0.96161564990355197</v>
      </c>
      <c r="E17" s="337">
        <v>75980</v>
      </c>
      <c r="F17" s="382">
        <v>79696</v>
      </c>
      <c r="G17" s="84">
        <f t="shared" si="1"/>
        <v>0.95337281670347318</v>
      </c>
      <c r="H17" s="337"/>
      <c r="I17" s="382"/>
      <c r="J17" s="84"/>
      <c r="K17" s="337">
        <v>221</v>
      </c>
      <c r="L17" s="382">
        <v>232</v>
      </c>
      <c r="M17" s="84">
        <f t="shared" si="3"/>
        <v>0.95258620689655171</v>
      </c>
      <c r="N17" s="337">
        <v>31</v>
      </c>
      <c r="O17" s="382">
        <v>33</v>
      </c>
      <c r="P17" s="84">
        <f t="shared" si="4"/>
        <v>0.93939393939393945</v>
      </c>
      <c r="Q17" s="337"/>
      <c r="R17" s="382"/>
      <c r="S17" s="84"/>
      <c r="T17" s="337">
        <f t="shared" si="5"/>
        <v>322997</v>
      </c>
      <c r="U17" s="382">
        <f t="shared" si="5"/>
        <v>336576</v>
      </c>
      <c r="V17" s="84">
        <f t="shared" si="2"/>
        <v>0.95965547157254227</v>
      </c>
    </row>
    <row r="18" spans="1:47">
      <c r="A18" s="89">
        <v>2006</v>
      </c>
      <c r="B18" s="337">
        <v>233817</v>
      </c>
      <c r="C18" s="382">
        <v>241673</v>
      </c>
      <c r="D18" s="84">
        <f t="shared" si="0"/>
        <v>0.96749326569372662</v>
      </c>
      <c r="E18" s="337">
        <v>68212</v>
      </c>
      <c r="F18" s="382">
        <v>70584</v>
      </c>
      <c r="G18" s="84">
        <f t="shared" si="1"/>
        <v>0.96639465034568739</v>
      </c>
      <c r="H18" s="337"/>
      <c r="I18" s="382"/>
      <c r="J18" s="84"/>
      <c r="K18" s="337">
        <v>98</v>
      </c>
      <c r="L18" s="382">
        <v>102</v>
      </c>
      <c r="M18" s="84">
        <f t="shared" si="3"/>
        <v>0.96078431372549022</v>
      </c>
      <c r="N18" s="337">
        <v>27</v>
      </c>
      <c r="O18" s="382">
        <v>29</v>
      </c>
      <c r="P18" s="84">
        <f t="shared" si="4"/>
        <v>0.93103448275862066</v>
      </c>
      <c r="Q18" s="337"/>
      <c r="R18" s="382"/>
      <c r="S18" s="84"/>
      <c r="T18" s="337">
        <f t="shared" si="5"/>
        <v>302154</v>
      </c>
      <c r="U18" s="382">
        <f t="shared" si="5"/>
        <v>312388</v>
      </c>
      <c r="V18" s="84">
        <f t="shared" si="2"/>
        <v>0.96723945862197014</v>
      </c>
    </row>
    <row r="19" spans="1:47">
      <c r="A19" s="89">
        <v>2007</v>
      </c>
      <c r="B19" s="337">
        <v>249873</v>
      </c>
      <c r="C19" s="382">
        <v>255782</v>
      </c>
      <c r="D19" s="84">
        <f t="shared" si="0"/>
        <v>0.97689829620536239</v>
      </c>
      <c r="E19" s="337">
        <v>64074</v>
      </c>
      <c r="F19" s="382">
        <v>65744</v>
      </c>
      <c r="G19" s="84">
        <f t="shared" si="1"/>
        <v>0.97459844244341687</v>
      </c>
      <c r="H19" s="337"/>
      <c r="I19" s="382"/>
      <c r="J19" s="84"/>
      <c r="K19" s="337">
        <v>53</v>
      </c>
      <c r="L19" s="382">
        <v>53</v>
      </c>
      <c r="M19" s="84">
        <f t="shared" si="3"/>
        <v>1</v>
      </c>
      <c r="N19" s="337">
        <v>24</v>
      </c>
      <c r="O19" s="382">
        <v>24</v>
      </c>
      <c r="P19" s="84">
        <f t="shared" si="4"/>
        <v>1</v>
      </c>
      <c r="Q19" s="337">
        <v>2756</v>
      </c>
      <c r="R19" s="382">
        <v>2899</v>
      </c>
      <c r="S19" s="84">
        <f>IF(R19=0, "NA", Q19/R19)</f>
        <v>0.95067264573991028</v>
      </c>
      <c r="T19" s="337">
        <f t="shared" si="5"/>
        <v>316780</v>
      </c>
      <c r="U19" s="382">
        <f t="shared" si="5"/>
        <v>324502</v>
      </c>
      <c r="V19" s="84">
        <f t="shared" si="2"/>
        <v>0.97620353649592295</v>
      </c>
    </row>
    <row r="20" spans="1:47">
      <c r="A20" s="89">
        <v>2008</v>
      </c>
      <c r="B20" s="337">
        <v>224268</v>
      </c>
      <c r="C20" s="382">
        <v>227798</v>
      </c>
      <c r="D20" s="84">
        <f t="shared" si="0"/>
        <v>0.98450381478327287</v>
      </c>
      <c r="E20" s="337">
        <v>62456</v>
      </c>
      <c r="F20" s="382">
        <v>63323</v>
      </c>
      <c r="G20" s="84">
        <f t="shared" si="1"/>
        <v>0.98630829240560303</v>
      </c>
      <c r="H20" s="337">
        <v>10665</v>
      </c>
      <c r="I20" s="382">
        <v>10978</v>
      </c>
      <c r="J20" s="84">
        <f t="shared" ref="J20" si="6">IF(I20=0, "NA", H20/I20)</f>
        <v>0.97148843140827112</v>
      </c>
      <c r="K20" s="337">
        <v>50</v>
      </c>
      <c r="L20" s="382">
        <v>51</v>
      </c>
      <c r="M20" s="84">
        <f t="shared" si="3"/>
        <v>0.98039215686274506</v>
      </c>
      <c r="N20" s="337">
        <v>22</v>
      </c>
      <c r="O20" s="382">
        <v>22</v>
      </c>
      <c r="P20" s="84">
        <f t="shared" si="4"/>
        <v>1</v>
      </c>
      <c r="Q20" s="337">
        <v>3363</v>
      </c>
      <c r="R20" s="382">
        <v>3535</v>
      </c>
      <c r="S20" s="84">
        <f t="shared" ref="S20:S23" si="7">IF(R20=0, "NA", Q20/R20)</f>
        <v>0.9513437057991514</v>
      </c>
      <c r="T20" s="337">
        <f t="shared" si="5"/>
        <v>300824</v>
      </c>
      <c r="U20" s="382">
        <f t="shared" si="5"/>
        <v>305707</v>
      </c>
      <c r="V20" s="84">
        <f t="shared" si="2"/>
        <v>0.98402718943301914</v>
      </c>
    </row>
    <row r="21" spans="1:47">
      <c r="A21" s="89">
        <v>2009</v>
      </c>
      <c r="B21" s="337">
        <v>176957</v>
      </c>
      <c r="C21" s="382">
        <v>179206</v>
      </c>
      <c r="D21" s="84">
        <f t="shared" si="0"/>
        <v>0.9874501969800118</v>
      </c>
      <c r="E21" s="337">
        <v>37745</v>
      </c>
      <c r="F21" s="382">
        <v>38221</v>
      </c>
      <c r="G21" s="84">
        <f t="shared" si="1"/>
        <v>0.98754611339316078</v>
      </c>
      <c r="H21" s="337">
        <v>5711</v>
      </c>
      <c r="I21" s="382">
        <v>5885</v>
      </c>
      <c r="J21" s="84">
        <f>IF(I21=0, "NA", H21/I21)</f>
        <v>0.97043330501274427</v>
      </c>
      <c r="K21" s="337">
        <v>1083</v>
      </c>
      <c r="L21" s="382">
        <v>1107</v>
      </c>
      <c r="M21" s="84">
        <f t="shared" si="3"/>
        <v>0.97831978319783197</v>
      </c>
      <c r="N21" s="337">
        <v>86</v>
      </c>
      <c r="O21" s="382">
        <v>87</v>
      </c>
      <c r="P21" s="84">
        <f t="shared" si="4"/>
        <v>0.9885057471264368</v>
      </c>
      <c r="Q21" s="337">
        <v>919</v>
      </c>
      <c r="R21" s="382">
        <v>953</v>
      </c>
      <c r="S21" s="84">
        <f t="shared" si="7"/>
        <v>0.96432318992654775</v>
      </c>
      <c r="T21" s="337">
        <f t="shared" si="5"/>
        <v>222501</v>
      </c>
      <c r="U21" s="382">
        <f t="shared" si="5"/>
        <v>225459</v>
      </c>
      <c r="V21" s="84">
        <f t="shared" si="2"/>
        <v>0.98688009793354892</v>
      </c>
    </row>
    <row r="22" spans="1:47">
      <c r="A22" s="89">
        <v>2010</v>
      </c>
      <c r="B22" s="337">
        <v>55090</v>
      </c>
      <c r="C22" s="382">
        <v>55992</v>
      </c>
      <c r="D22" s="84">
        <f t="shared" si="0"/>
        <v>0.98389055579368478</v>
      </c>
      <c r="E22" s="337">
        <v>9952</v>
      </c>
      <c r="F22" s="382">
        <v>10094</v>
      </c>
      <c r="G22" s="84">
        <f t="shared" si="1"/>
        <v>0.98593223697245891</v>
      </c>
      <c r="H22" s="337">
        <v>697</v>
      </c>
      <c r="I22" s="382">
        <v>732</v>
      </c>
      <c r="J22" s="84">
        <f t="shared" ref="J22:J23" si="8">IF(I22=0, "NA", H22/I22)</f>
        <v>0.95218579234972678</v>
      </c>
      <c r="K22" s="337">
        <v>410</v>
      </c>
      <c r="L22" s="382">
        <v>447</v>
      </c>
      <c r="M22" s="84">
        <f t="shared" si="3"/>
        <v>0.91722595078299773</v>
      </c>
      <c r="N22" s="337">
        <v>34</v>
      </c>
      <c r="O22" s="382">
        <v>37</v>
      </c>
      <c r="P22" s="84">
        <f t="shared" si="4"/>
        <v>0.91891891891891897</v>
      </c>
      <c r="Q22" s="337">
        <v>147</v>
      </c>
      <c r="R22" s="382">
        <v>153</v>
      </c>
      <c r="S22" s="84">
        <f t="shared" si="7"/>
        <v>0.96078431372549022</v>
      </c>
      <c r="T22" s="337">
        <f t="shared" si="5"/>
        <v>66330</v>
      </c>
      <c r="U22" s="382">
        <f t="shared" si="5"/>
        <v>67455</v>
      </c>
      <c r="V22" s="84">
        <f t="shared" si="2"/>
        <v>0.98332221480987325</v>
      </c>
    </row>
    <row r="23" spans="1:47" ht="13.5" thickBot="1">
      <c r="A23" s="89">
        <v>2011</v>
      </c>
      <c r="B23" s="337">
        <v>360</v>
      </c>
      <c r="C23" s="382">
        <v>393</v>
      </c>
      <c r="D23" s="84">
        <f t="shared" si="0"/>
        <v>0.91603053435114501</v>
      </c>
      <c r="E23" s="337">
        <v>63</v>
      </c>
      <c r="F23" s="382">
        <v>69</v>
      </c>
      <c r="G23" s="84">
        <f t="shared" si="1"/>
        <v>0.91304347826086951</v>
      </c>
      <c r="H23" s="337">
        <v>26</v>
      </c>
      <c r="I23" s="382">
        <v>30</v>
      </c>
      <c r="J23" s="84">
        <f t="shared" si="8"/>
        <v>0.8666666666666667</v>
      </c>
      <c r="K23" s="337">
        <v>4</v>
      </c>
      <c r="L23" s="382">
        <v>6</v>
      </c>
      <c r="M23" s="84">
        <f t="shared" si="3"/>
        <v>0.66666666666666663</v>
      </c>
      <c r="N23" s="337"/>
      <c r="O23" s="382"/>
      <c r="P23" s="84"/>
      <c r="Q23" s="337">
        <v>7</v>
      </c>
      <c r="R23" s="382">
        <v>8</v>
      </c>
      <c r="S23" s="84">
        <f t="shared" si="7"/>
        <v>0.875</v>
      </c>
      <c r="T23" s="337">
        <f t="shared" si="5"/>
        <v>460</v>
      </c>
      <c r="U23" s="382">
        <f t="shared" si="5"/>
        <v>506</v>
      </c>
      <c r="V23" s="84">
        <f t="shared" si="2"/>
        <v>0.90909090909090906</v>
      </c>
    </row>
    <row r="24" spans="1:47" ht="13.5" thickBot="1">
      <c r="A24" s="85" t="s">
        <v>9</v>
      </c>
      <c r="B24" s="380">
        <f>SUM(B8:B23)</f>
        <v>2688333</v>
      </c>
      <c r="C24" s="381">
        <f>SUM(C8:C23)</f>
        <v>2891393</v>
      </c>
      <c r="D24" s="361">
        <f>B24/C24</f>
        <v>0.92977087514564782</v>
      </c>
      <c r="E24" s="380">
        <f>SUM(E8:E23)</f>
        <v>741404</v>
      </c>
      <c r="F24" s="381">
        <f>SUM(F8:F23)</f>
        <v>801343</v>
      </c>
      <c r="G24" s="361">
        <f>E24/F24</f>
        <v>0.92520181744895758</v>
      </c>
      <c r="H24" s="380">
        <f>SUM(H8:H23)</f>
        <v>17099</v>
      </c>
      <c r="I24" s="381">
        <f>SUM(I8:I23)</f>
        <v>17625</v>
      </c>
      <c r="J24" s="361">
        <f>H24/I24</f>
        <v>0.97015602836879433</v>
      </c>
      <c r="K24" s="380">
        <f>SUM(K8:K23)</f>
        <v>4169</v>
      </c>
      <c r="L24" s="381">
        <f>SUM(L8:L23)</f>
        <v>4499</v>
      </c>
      <c r="M24" s="361">
        <f>K24/L24</f>
        <v>0.92665036674816625</v>
      </c>
      <c r="N24" s="380">
        <f>SUM(N8:N23)</f>
        <v>264</v>
      </c>
      <c r="O24" s="381">
        <f>SUM(O8:O23)</f>
        <v>286</v>
      </c>
      <c r="P24" s="361">
        <f>N24/O24</f>
        <v>0.92307692307692313</v>
      </c>
      <c r="Q24" s="380">
        <f>SUM(Q8:Q23)</f>
        <v>7192</v>
      </c>
      <c r="R24" s="381">
        <f>SUM(R8:R23)</f>
        <v>7548</v>
      </c>
      <c r="S24" s="361">
        <f>Q24/R24</f>
        <v>0.95283518812930579</v>
      </c>
      <c r="T24" s="380">
        <f>SUM(T8:T23)</f>
        <v>3458461</v>
      </c>
      <c r="U24" s="381">
        <f>SUM(U8:U23)</f>
        <v>3722694</v>
      </c>
      <c r="V24" s="361">
        <f>T24/U24</f>
        <v>0.92902102617083215</v>
      </c>
    </row>
    <row r="25" spans="1:47" s="345" customFormat="1">
      <c r="A25" s="330"/>
      <c r="B25" s="368"/>
      <c r="C25" s="368"/>
      <c r="D25" s="376"/>
      <c r="E25" s="368"/>
      <c r="F25" s="368"/>
      <c r="G25" s="376"/>
      <c r="H25" s="368"/>
      <c r="I25" s="368"/>
      <c r="J25" s="376"/>
      <c r="K25" s="368"/>
      <c r="L25" s="368"/>
      <c r="M25" s="376"/>
      <c r="N25" s="368"/>
      <c r="O25" s="368"/>
      <c r="P25" s="376"/>
      <c r="Q25" s="368"/>
      <c r="R25" s="368"/>
      <c r="S25" s="376"/>
      <c r="T25" s="368"/>
      <c r="U25" s="368"/>
      <c r="V25" s="376"/>
      <c r="W25" s="368"/>
      <c r="X25" s="368"/>
      <c r="Y25" s="376"/>
      <c r="Z25" s="368"/>
      <c r="AA25" s="368"/>
      <c r="AB25" s="376"/>
    </row>
    <row r="26" spans="1:47">
      <c r="A26" s="329"/>
      <c r="B26" s="329"/>
      <c r="C26" s="329"/>
      <c r="D26" s="329"/>
      <c r="E26" s="329"/>
      <c r="F26" s="329"/>
      <c r="G26" s="329"/>
      <c r="H26" s="329"/>
      <c r="I26" s="329"/>
      <c r="J26" s="329"/>
      <c r="K26" s="329"/>
      <c r="L26" s="329"/>
      <c r="M26" s="329"/>
      <c r="N26" s="329"/>
      <c r="O26" s="329"/>
      <c r="P26" s="329"/>
      <c r="X26" s="345"/>
      <c r="Y26" s="345"/>
      <c r="Z26" s="345"/>
      <c r="AA26" s="345"/>
      <c r="AB26" s="345"/>
      <c r="AC26" s="345"/>
      <c r="AD26" s="345"/>
      <c r="AE26" s="345"/>
      <c r="AF26" s="345"/>
      <c r="AG26" s="345"/>
      <c r="AH26" s="345"/>
      <c r="AI26" s="345"/>
      <c r="AJ26" s="345"/>
      <c r="AK26" s="345"/>
      <c r="AL26" s="345"/>
      <c r="AM26" s="345"/>
      <c r="AN26" s="345"/>
      <c r="AO26" s="345"/>
      <c r="AP26" s="345"/>
      <c r="AQ26" s="345"/>
    </row>
    <row r="27" spans="1:47">
      <c r="A27" s="329"/>
      <c r="B27" s="329"/>
      <c r="C27" s="329"/>
      <c r="D27" s="329"/>
      <c r="E27" s="329"/>
      <c r="F27" s="329"/>
      <c r="G27" s="329"/>
      <c r="H27" s="329"/>
      <c r="I27" s="329"/>
      <c r="J27" s="329" t="s">
        <v>51</v>
      </c>
      <c r="K27" s="329"/>
      <c r="L27" s="329"/>
      <c r="M27" s="329"/>
      <c r="N27" s="329"/>
      <c r="O27" s="329"/>
      <c r="P27" s="329"/>
      <c r="X27" s="345"/>
      <c r="Y27" s="345"/>
      <c r="Z27" s="345"/>
      <c r="AA27" s="345"/>
      <c r="AB27" s="345"/>
      <c r="AC27" s="345"/>
      <c r="AD27" s="345"/>
      <c r="AE27" s="345"/>
      <c r="AF27" s="345"/>
      <c r="AG27" s="345"/>
      <c r="AH27" s="345"/>
      <c r="AI27" s="345"/>
      <c r="AJ27" s="345"/>
      <c r="AK27" s="345"/>
      <c r="AL27" s="345"/>
      <c r="AM27" s="345"/>
      <c r="AN27" s="345"/>
      <c r="AO27" s="345"/>
      <c r="AP27" s="345"/>
      <c r="AQ27" s="345"/>
    </row>
    <row r="28" spans="1:47">
      <c r="A28" s="287"/>
      <c r="Q28" s="345"/>
      <c r="R28" s="345"/>
      <c r="S28" s="345"/>
      <c r="T28" s="345"/>
      <c r="U28" s="345"/>
      <c r="V28" s="345"/>
      <c r="W28" s="345"/>
      <c r="X28" s="349"/>
      <c r="Y28" s="349"/>
      <c r="Z28" s="349"/>
      <c r="AA28" s="349"/>
      <c r="AB28" s="349"/>
      <c r="AC28" s="349"/>
      <c r="AD28" s="349"/>
      <c r="AE28" s="349"/>
      <c r="AF28" s="349"/>
      <c r="AG28" s="349"/>
      <c r="AH28" s="349"/>
      <c r="AI28" s="349"/>
      <c r="AJ28" s="349"/>
      <c r="AK28" s="349"/>
      <c r="AL28" s="349"/>
      <c r="AM28" s="349"/>
      <c r="AN28" s="345"/>
      <c r="AO28" s="345"/>
      <c r="AP28" s="345"/>
      <c r="AQ28" s="345"/>
      <c r="AR28" s="345"/>
      <c r="AS28" s="345"/>
      <c r="AT28" s="345"/>
      <c r="AU28" s="345"/>
    </row>
    <row r="29" spans="1:47">
      <c r="Q29" s="345"/>
      <c r="R29" s="345"/>
      <c r="S29" s="511"/>
      <c r="T29" s="511"/>
      <c r="U29" s="511"/>
      <c r="V29" s="511"/>
      <c r="W29" s="511"/>
      <c r="X29" s="511"/>
      <c r="Y29" s="511"/>
      <c r="Z29" s="511"/>
      <c r="AA29" s="511"/>
      <c r="AB29" s="511"/>
      <c r="AC29" s="511"/>
      <c r="AD29" s="351"/>
      <c r="AE29" s="351"/>
      <c r="AF29" s="351"/>
      <c r="AG29" s="351"/>
      <c r="AH29" s="350"/>
      <c r="AI29" s="351"/>
      <c r="AJ29" s="350"/>
      <c r="AK29" s="350"/>
      <c r="AL29" s="351"/>
      <c r="AM29" s="351"/>
      <c r="AN29" s="345"/>
      <c r="AO29" s="345"/>
      <c r="AP29" s="345"/>
      <c r="AQ29" s="345"/>
      <c r="AR29" s="585"/>
      <c r="AS29" s="585"/>
      <c r="AT29" s="345"/>
      <c r="AU29" s="345"/>
    </row>
    <row r="30" spans="1:47">
      <c r="Q30" s="345"/>
      <c r="R30" s="345"/>
      <c r="S30" s="512"/>
      <c r="T30" s="513"/>
      <c r="U30" s="513"/>
      <c r="V30" s="513"/>
      <c r="W30" s="513"/>
      <c r="X30" s="512"/>
      <c r="Y30" s="512"/>
      <c r="Z30" s="512"/>
      <c r="AA30" s="512"/>
      <c r="AB30" s="513"/>
      <c r="AC30" s="512"/>
      <c r="AD30" s="349"/>
      <c r="AE30" s="349"/>
      <c r="AF30" s="349"/>
      <c r="AG30" s="349"/>
      <c r="AH30" s="349"/>
      <c r="AI30" s="351"/>
      <c r="AJ30" s="350"/>
      <c r="AK30" s="350"/>
      <c r="AL30" s="351"/>
      <c r="AM30" s="351"/>
      <c r="AN30" s="345"/>
      <c r="AO30" s="345"/>
      <c r="AP30" s="345"/>
      <c r="AQ30" s="345"/>
      <c r="AR30" s="345"/>
      <c r="AS30" s="345"/>
      <c r="AT30" s="345"/>
      <c r="AU30" s="345"/>
    </row>
    <row r="31" spans="1:47">
      <c r="Q31" s="345"/>
      <c r="R31" s="345"/>
      <c r="S31" s="512"/>
      <c r="T31" s="513"/>
      <c r="U31" s="513"/>
      <c r="V31" s="512"/>
      <c r="W31" s="512"/>
      <c r="X31" s="512"/>
      <c r="Y31" s="512"/>
      <c r="Z31" s="512"/>
      <c r="AA31" s="512"/>
      <c r="AB31" s="513"/>
      <c r="AC31" s="512"/>
      <c r="AD31" s="351"/>
      <c r="AE31" s="350"/>
      <c r="AF31" s="350"/>
      <c r="AG31" s="351"/>
      <c r="AH31" s="351"/>
      <c r="AI31" s="350"/>
      <c r="AJ31" s="350"/>
      <c r="AK31" s="350"/>
      <c r="AL31" s="351"/>
      <c r="AM31" s="351"/>
      <c r="AN31" s="345"/>
      <c r="AO31" s="345"/>
      <c r="AP31" s="345"/>
      <c r="AQ31" s="351"/>
      <c r="AR31" s="345"/>
      <c r="AS31" s="345"/>
      <c r="AT31" s="345"/>
      <c r="AU31" s="345"/>
    </row>
    <row r="32" spans="1:47">
      <c r="Q32" s="345"/>
      <c r="R32" s="349"/>
      <c r="S32" s="512"/>
      <c r="T32" s="513"/>
      <c r="U32" s="513"/>
      <c r="V32" s="512"/>
      <c r="W32" s="512"/>
      <c r="X32" s="512"/>
      <c r="Y32" s="512"/>
      <c r="Z32" s="512"/>
      <c r="AA32" s="512"/>
      <c r="AB32" s="513"/>
      <c r="AC32" s="512"/>
      <c r="AD32" s="351"/>
      <c r="AE32" s="350"/>
      <c r="AF32" s="350"/>
      <c r="AG32" s="351"/>
      <c r="AH32" s="351"/>
      <c r="AI32" s="350"/>
      <c r="AJ32" s="350"/>
      <c r="AK32" s="350"/>
      <c r="AL32" s="351"/>
      <c r="AM32" s="351"/>
      <c r="AN32" s="345"/>
      <c r="AO32" s="345"/>
      <c r="AP32" s="345"/>
      <c r="AQ32" s="351"/>
      <c r="AR32" s="345"/>
      <c r="AS32" s="345"/>
      <c r="AT32" s="345"/>
      <c r="AU32" s="345"/>
    </row>
    <row r="33" spans="17:47">
      <c r="Q33" s="345"/>
      <c r="R33" s="350"/>
      <c r="S33" s="512"/>
      <c r="T33" s="513"/>
      <c r="U33" s="513"/>
      <c r="V33" s="512"/>
      <c r="W33" s="512"/>
      <c r="X33" s="512"/>
      <c r="Y33" s="512"/>
      <c r="Z33" s="512"/>
      <c r="AA33" s="512"/>
      <c r="AB33" s="513"/>
      <c r="AC33" s="512"/>
      <c r="AD33" s="350"/>
      <c r="AE33" s="350"/>
      <c r="AF33" s="350"/>
      <c r="AG33" s="351"/>
      <c r="AH33" s="351"/>
      <c r="AI33" s="350"/>
      <c r="AJ33" s="350"/>
      <c r="AK33" s="350"/>
      <c r="AL33" s="351"/>
      <c r="AM33" s="351"/>
      <c r="AN33" s="345"/>
      <c r="AO33" s="345"/>
      <c r="AP33" s="345"/>
      <c r="AQ33" s="351"/>
      <c r="AR33" s="345"/>
      <c r="AS33" s="345"/>
      <c r="AT33" s="345"/>
      <c r="AU33" s="345"/>
    </row>
    <row r="34" spans="17:47">
      <c r="Q34" s="345"/>
      <c r="R34" s="350"/>
      <c r="S34" s="512"/>
      <c r="T34" s="513"/>
      <c r="U34" s="513"/>
      <c r="V34" s="512"/>
      <c r="W34" s="512"/>
      <c r="X34" s="512"/>
      <c r="Y34" s="512"/>
      <c r="Z34" s="512"/>
      <c r="AA34" s="512"/>
      <c r="AB34" s="513"/>
      <c r="AC34" s="512"/>
      <c r="AD34" s="350"/>
      <c r="AE34" s="350"/>
      <c r="AF34" s="350"/>
      <c r="AG34" s="351"/>
      <c r="AH34" s="351"/>
      <c r="AI34" s="350"/>
      <c r="AJ34" s="350"/>
      <c r="AK34" s="350"/>
      <c r="AL34" s="351"/>
      <c r="AM34" s="351"/>
      <c r="AN34" s="345"/>
      <c r="AO34" s="345"/>
      <c r="AP34" s="345"/>
      <c r="AQ34" s="351"/>
      <c r="AR34" s="345"/>
      <c r="AS34" s="345"/>
      <c r="AT34" s="345"/>
      <c r="AU34" s="345"/>
    </row>
    <row r="35" spans="17:47">
      <c r="Q35" s="345"/>
      <c r="R35" s="350"/>
      <c r="S35" s="512"/>
      <c r="T35" s="513"/>
      <c r="U35" s="513"/>
      <c r="V35" s="512"/>
      <c r="W35" s="512"/>
      <c r="X35" s="512"/>
      <c r="Y35" s="512"/>
      <c r="Z35" s="512"/>
      <c r="AA35" s="512"/>
      <c r="AB35" s="513"/>
      <c r="AC35" s="512"/>
      <c r="AD35" s="350"/>
      <c r="AE35" s="350"/>
      <c r="AF35" s="350"/>
      <c r="AG35" s="351"/>
      <c r="AH35" s="351"/>
      <c r="AI35" s="350"/>
      <c r="AJ35" s="350"/>
      <c r="AK35" s="350"/>
      <c r="AL35" s="351"/>
      <c r="AM35" s="351"/>
      <c r="AN35" s="345"/>
      <c r="AO35" s="345"/>
      <c r="AP35" s="345"/>
      <c r="AQ35" s="351"/>
      <c r="AR35" s="345"/>
      <c r="AS35" s="345"/>
      <c r="AT35" s="345"/>
      <c r="AU35" s="345"/>
    </row>
    <row r="36" spans="17:47">
      <c r="Q36" s="345"/>
      <c r="R36" s="350"/>
      <c r="S36" s="512"/>
      <c r="T36" s="513"/>
      <c r="U36" s="513"/>
      <c r="V36" s="512"/>
      <c r="W36" s="512"/>
      <c r="X36" s="512"/>
      <c r="Y36" s="512"/>
      <c r="Z36" s="512"/>
      <c r="AA36" s="512"/>
      <c r="AB36" s="513"/>
      <c r="AC36" s="512"/>
      <c r="AD36" s="350"/>
      <c r="AE36" s="350"/>
      <c r="AF36" s="350"/>
      <c r="AG36" s="351"/>
      <c r="AH36" s="351"/>
      <c r="AI36" s="350"/>
      <c r="AJ36" s="350"/>
      <c r="AK36" s="350"/>
      <c r="AL36" s="351"/>
      <c r="AM36" s="351"/>
      <c r="AN36" s="345"/>
      <c r="AO36" s="345"/>
      <c r="AP36" s="345"/>
      <c r="AQ36" s="351"/>
      <c r="AR36" s="345"/>
      <c r="AS36" s="345"/>
      <c r="AT36" s="345"/>
      <c r="AU36" s="345"/>
    </row>
    <row r="37" spans="17:47">
      <c r="Q37" s="345"/>
      <c r="R37" s="350"/>
      <c r="S37" s="512"/>
      <c r="T37" s="513"/>
      <c r="U37" s="513"/>
      <c r="V37" s="512"/>
      <c r="W37" s="512"/>
      <c r="X37" s="512"/>
      <c r="Y37" s="512"/>
      <c r="Z37" s="512"/>
      <c r="AA37" s="512"/>
      <c r="AB37" s="513"/>
      <c r="AC37" s="512"/>
      <c r="AD37" s="350"/>
      <c r="AE37" s="350"/>
      <c r="AF37" s="350"/>
      <c r="AG37" s="351"/>
      <c r="AH37" s="351"/>
      <c r="AI37" s="350"/>
      <c r="AJ37" s="350"/>
      <c r="AK37" s="350"/>
      <c r="AL37" s="351"/>
      <c r="AM37" s="351"/>
      <c r="AN37" s="345"/>
      <c r="AO37" s="345"/>
      <c r="AP37" s="345"/>
      <c r="AQ37" s="351"/>
      <c r="AR37" s="345"/>
      <c r="AS37" s="345"/>
      <c r="AT37" s="345"/>
      <c r="AU37" s="345"/>
    </row>
    <row r="38" spans="17:47">
      <c r="Q38" s="345"/>
      <c r="R38" s="350"/>
      <c r="S38" s="512"/>
      <c r="T38" s="513"/>
      <c r="U38" s="513"/>
      <c r="V38" s="512"/>
      <c r="W38" s="512"/>
      <c r="X38" s="512"/>
      <c r="Y38" s="512"/>
      <c r="Z38" s="512"/>
      <c r="AA38" s="512"/>
      <c r="AB38" s="513"/>
      <c r="AC38" s="512"/>
      <c r="AD38" s="350"/>
      <c r="AE38" s="350"/>
      <c r="AF38" s="350"/>
      <c r="AG38" s="351"/>
      <c r="AH38" s="351"/>
      <c r="AI38" s="350"/>
      <c r="AJ38" s="350"/>
      <c r="AK38" s="350"/>
      <c r="AL38" s="351"/>
      <c r="AM38" s="350"/>
      <c r="AN38" s="345"/>
      <c r="AO38" s="345"/>
      <c r="AP38" s="345"/>
      <c r="AQ38" s="351"/>
      <c r="AR38" s="345"/>
      <c r="AS38" s="345"/>
      <c r="AT38" s="345"/>
      <c r="AU38" s="345"/>
    </row>
    <row r="39" spans="17:47">
      <c r="Q39" s="345"/>
      <c r="R39" s="350"/>
      <c r="S39" s="512"/>
      <c r="T39" s="513"/>
      <c r="U39" s="513"/>
      <c r="V39" s="512"/>
      <c r="W39" s="512"/>
      <c r="X39" s="512"/>
      <c r="Y39" s="512"/>
      <c r="Z39" s="512"/>
      <c r="AA39" s="512"/>
      <c r="AB39" s="513"/>
      <c r="AC39" s="512"/>
      <c r="AD39" s="350"/>
      <c r="AE39" s="350"/>
      <c r="AF39" s="350"/>
      <c r="AG39" s="351"/>
      <c r="AH39" s="351"/>
      <c r="AI39" s="350"/>
      <c r="AJ39" s="350"/>
      <c r="AK39" s="350"/>
      <c r="AL39" s="350"/>
      <c r="AM39" s="351"/>
      <c r="AN39" s="345"/>
      <c r="AO39" s="345"/>
      <c r="AP39" s="345"/>
      <c r="AQ39" s="351"/>
      <c r="AR39" s="345"/>
      <c r="AS39" s="345"/>
      <c r="AT39" s="345"/>
      <c r="AU39" s="345"/>
    </row>
    <row r="40" spans="17:47">
      <c r="Q40" s="345"/>
      <c r="R40" s="350"/>
      <c r="S40" s="512"/>
      <c r="T40" s="513"/>
      <c r="U40" s="513"/>
      <c r="V40" s="512"/>
      <c r="W40" s="512"/>
      <c r="X40" s="512"/>
      <c r="Y40" s="512"/>
      <c r="Z40" s="512"/>
      <c r="AA40" s="512"/>
      <c r="AB40" s="513"/>
      <c r="AC40" s="512"/>
      <c r="AD40" s="350"/>
      <c r="AE40" s="350"/>
      <c r="AF40" s="350"/>
      <c r="AG40" s="351"/>
      <c r="AH40" s="350"/>
      <c r="AI40" s="350"/>
      <c r="AJ40" s="350"/>
      <c r="AK40" s="350"/>
      <c r="AL40" s="350"/>
      <c r="AM40" s="351"/>
      <c r="AN40" s="345"/>
      <c r="AO40" s="345"/>
      <c r="AP40" s="345"/>
      <c r="AQ40" s="350"/>
      <c r="AR40" s="345"/>
      <c r="AS40" s="345"/>
      <c r="AT40" s="345"/>
      <c r="AU40" s="345"/>
    </row>
    <row r="41" spans="17:47">
      <c r="Q41" s="345"/>
      <c r="R41" s="350"/>
      <c r="S41" s="512"/>
      <c r="T41" s="512"/>
      <c r="U41" s="513"/>
      <c r="V41" s="512"/>
      <c r="W41" s="512"/>
      <c r="X41" s="512"/>
      <c r="Y41" s="512"/>
      <c r="Z41" s="512"/>
      <c r="AA41" s="512"/>
      <c r="AB41" s="512"/>
      <c r="AC41" s="512"/>
      <c r="AD41" s="350"/>
      <c r="AE41" s="350"/>
      <c r="AF41" s="350"/>
      <c r="AG41" s="350"/>
      <c r="AH41" s="351"/>
      <c r="AI41" s="350"/>
      <c r="AJ41" s="350"/>
      <c r="AK41" s="350"/>
      <c r="AL41" s="350"/>
      <c r="AM41" s="350"/>
      <c r="AN41" s="345"/>
      <c r="AO41" s="345"/>
      <c r="AP41" s="345"/>
      <c r="AQ41" s="351"/>
      <c r="AR41" s="345"/>
      <c r="AS41" s="345"/>
      <c r="AT41" s="345"/>
      <c r="AU41" s="345"/>
    </row>
    <row r="42" spans="17:47">
      <c r="Q42" s="345"/>
      <c r="R42" s="350"/>
      <c r="S42" s="512"/>
      <c r="T42" s="512"/>
      <c r="U42" s="513"/>
      <c r="V42" s="512"/>
      <c r="W42" s="512"/>
      <c r="X42" s="512"/>
      <c r="Y42" s="512"/>
      <c r="Z42" s="512"/>
      <c r="AA42" s="512"/>
      <c r="AB42" s="512"/>
      <c r="AC42" s="512"/>
      <c r="AD42" s="350"/>
      <c r="AE42" s="350"/>
      <c r="AF42" s="350"/>
      <c r="AG42" s="350"/>
      <c r="AH42" s="351"/>
      <c r="AI42" s="350"/>
      <c r="AJ42" s="350"/>
      <c r="AK42" s="350"/>
      <c r="AL42" s="350"/>
      <c r="AM42" s="350"/>
      <c r="AN42" s="345"/>
      <c r="AO42" s="345"/>
      <c r="AP42" s="345"/>
      <c r="AQ42" s="351"/>
      <c r="AR42" s="345"/>
      <c r="AS42" s="345"/>
      <c r="AT42" s="345"/>
      <c r="AU42" s="345"/>
    </row>
    <row r="43" spans="17:47">
      <c r="Q43" s="345"/>
      <c r="R43" s="350"/>
      <c r="S43" s="512"/>
      <c r="T43" s="512"/>
      <c r="U43" s="512"/>
      <c r="V43" s="512"/>
      <c r="W43" s="512"/>
      <c r="X43" s="512"/>
      <c r="Y43" s="512"/>
      <c r="Z43" s="512"/>
      <c r="AA43" s="512"/>
      <c r="AB43" s="512"/>
      <c r="AC43" s="512"/>
      <c r="AD43" s="350"/>
      <c r="AE43" s="350"/>
      <c r="AF43" s="350"/>
      <c r="AG43" s="350"/>
      <c r="AH43" s="350"/>
      <c r="AI43" s="350"/>
      <c r="AJ43" s="350"/>
      <c r="AK43" s="350"/>
      <c r="AL43" s="350"/>
      <c r="AM43" s="350"/>
      <c r="AN43" s="345"/>
      <c r="AO43" s="345"/>
      <c r="AP43" s="345"/>
      <c r="AQ43" s="350"/>
      <c r="AR43" s="345"/>
      <c r="AS43" s="345"/>
      <c r="AT43" s="345"/>
      <c r="AU43" s="345"/>
    </row>
    <row r="44" spans="17:47">
      <c r="Q44" s="345"/>
      <c r="R44" s="350"/>
      <c r="S44" s="512"/>
      <c r="T44" s="513"/>
      <c r="U44" s="513"/>
      <c r="V44" s="512"/>
      <c r="W44" s="512"/>
      <c r="X44" s="512"/>
      <c r="Y44" s="512"/>
      <c r="Z44" s="512"/>
      <c r="AA44" s="512"/>
      <c r="AB44" s="512"/>
      <c r="AC44" s="512"/>
      <c r="AD44" s="350"/>
      <c r="AE44" s="350"/>
      <c r="AF44" s="350"/>
      <c r="AG44" s="350"/>
      <c r="AH44" s="350"/>
      <c r="AI44" s="345"/>
      <c r="AJ44" s="350"/>
      <c r="AK44" s="350"/>
      <c r="AL44" s="345"/>
      <c r="AM44" s="350"/>
      <c r="AN44" s="345"/>
      <c r="AO44" s="345"/>
      <c r="AP44" s="345"/>
      <c r="AQ44" s="350"/>
      <c r="AR44" s="345"/>
      <c r="AS44" s="345"/>
      <c r="AT44" s="345"/>
      <c r="AU44" s="345"/>
    </row>
    <row r="45" spans="17:47">
      <c r="Q45" s="345"/>
      <c r="R45" s="350"/>
      <c r="S45" s="512"/>
      <c r="T45" s="513"/>
      <c r="U45" s="513"/>
      <c r="V45" s="513"/>
      <c r="W45" s="512"/>
      <c r="X45" s="512"/>
      <c r="Y45" s="512"/>
      <c r="Z45" s="512"/>
      <c r="AA45" s="512"/>
      <c r="AB45" s="512"/>
      <c r="AC45" s="512"/>
      <c r="AD45" s="350"/>
      <c r="AE45" s="350"/>
      <c r="AF45" s="350"/>
      <c r="AG45" s="350"/>
      <c r="AH45" s="350"/>
      <c r="AI45" s="349"/>
      <c r="AJ45" s="350"/>
      <c r="AK45" s="350"/>
      <c r="AL45" s="345"/>
      <c r="AM45" s="350"/>
      <c r="AN45" s="345"/>
      <c r="AO45" s="345"/>
      <c r="AP45" s="345"/>
      <c r="AQ45" s="350"/>
      <c r="AR45" s="345"/>
      <c r="AS45" s="345"/>
      <c r="AT45" s="345"/>
      <c r="AU45" s="345"/>
    </row>
    <row r="46" spans="17:47">
      <c r="Q46" s="345"/>
      <c r="R46" s="350"/>
      <c r="S46" s="351"/>
      <c r="T46" s="350"/>
      <c r="U46" s="350"/>
      <c r="V46" s="350"/>
      <c r="W46" s="350"/>
      <c r="X46" s="350"/>
      <c r="Y46" s="350"/>
      <c r="Z46" s="350"/>
      <c r="AA46" s="350"/>
      <c r="AB46" s="350"/>
      <c r="AC46" s="350"/>
      <c r="AD46" s="350"/>
      <c r="AE46" s="350"/>
      <c r="AF46" s="350"/>
      <c r="AG46" s="350"/>
      <c r="AH46" s="350"/>
      <c r="AI46" s="350"/>
      <c r="AJ46" s="350"/>
      <c r="AK46" s="350"/>
      <c r="AL46" s="345"/>
      <c r="AM46" s="350"/>
      <c r="AN46" s="345"/>
      <c r="AO46" s="345"/>
      <c r="AP46" s="345"/>
      <c r="AQ46" s="345"/>
      <c r="AR46" s="345"/>
      <c r="AS46" s="345"/>
      <c r="AT46" s="345"/>
      <c r="AU46" s="345"/>
    </row>
    <row r="47" spans="17:47">
      <c r="Q47" s="345"/>
      <c r="R47" s="345"/>
      <c r="S47" s="345"/>
      <c r="T47" s="345"/>
      <c r="U47" s="345"/>
      <c r="V47" s="345"/>
      <c r="W47" s="345"/>
      <c r="X47" s="350"/>
      <c r="Y47" s="351"/>
      <c r="Z47" s="351"/>
      <c r="AA47" s="351"/>
      <c r="AB47" s="345"/>
      <c r="AC47" s="345"/>
      <c r="AD47" s="350"/>
      <c r="AE47" s="351"/>
      <c r="AF47" s="351"/>
      <c r="AG47" s="345"/>
      <c r="AH47" s="345"/>
      <c r="AI47" s="350"/>
      <c r="AJ47" s="351"/>
      <c r="AK47" s="350"/>
      <c r="AL47" s="345"/>
      <c r="AM47" s="345"/>
      <c r="AN47" s="345"/>
      <c r="AO47" s="345"/>
      <c r="AP47" s="345"/>
      <c r="AQ47" s="345"/>
      <c r="AR47" s="345"/>
      <c r="AS47" s="345"/>
      <c r="AT47" s="345"/>
      <c r="AU47" s="345"/>
    </row>
    <row r="48" spans="17:47">
      <c r="Q48" s="345"/>
      <c r="R48" s="345"/>
      <c r="S48" s="345"/>
      <c r="T48" s="345"/>
      <c r="U48" s="345"/>
      <c r="V48" s="345"/>
      <c r="W48" s="345"/>
      <c r="X48" s="350"/>
      <c r="Y48" s="351"/>
      <c r="Z48" s="351"/>
      <c r="AA48" s="351"/>
      <c r="AB48" s="345"/>
      <c r="AC48" s="345"/>
      <c r="AD48" s="350"/>
      <c r="AE48" s="351"/>
      <c r="AF48" s="351"/>
      <c r="AG48" s="345"/>
      <c r="AH48" s="345"/>
      <c r="AI48" s="350"/>
      <c r="AJ48" s="350"/>
      <c r="AK48" s="350"/>
      <c r="AL48" s="345"/>
      <c r="AM48" s="345"/>
      <c r="AN48" s="345"/>
      <c r="AO48" s="345"/>
      <c r="AP48" s="345"/>
      <c r="AQ48" s="345"/>
      <c r="AR48" s="330"/>
      <c r="AS48" s="330"/>
      <c r="AT48" s="345"/>
      <c r="AU48" s="345"/>
    </row>
    <row r="49" spans="17:47">
      <c r="Q49" s="345"/>
      <c r="R49" s="345"/>
      <c r="S49" s="349"/>
      <c r="T49" s="349"/>
      <c r="U49" s="349"/>
      <c r="V49" s="349"/>
      <c r="W49" s="349"/>
      <c r="X49" s="350"/>
      <c r="Y49" s="349"/>
      <c r="Z49" s="349"/>
      <c r="AA49" s="349"/>
      <c r="AB49" s="349"/>
      <c r="AC49" s="349"/>
      <c r="AD49" s="349"/>
      <c r="AE49" s="349"/>
      <c r="AF49" s="349"/>
      <c r="AG49" s="349"/>
      <c r="AH49" s="349"/>
      <c r="AI49" s="350"/>
      <c r="AJ49" s="350"/>
      <c r="AK49" s="350"/>
      <c r="AL49" s="345"/>
      <c r="AM49" s="345"/>
      <c r="AN49" s="345"/>
      <c r="AO49" s="345"/>
      <c r="AP49" s="345"/>
      <c r="AQ49" s="345"/>
      <c r="AR49" s="345"/>
      <c r="AS49" s="345"/>
      <c r="AT49" s="345"/>
      <c r="AU49" s="345"/>
    </row>
    <row r="50" spans="17:47">
      <c r="Q50" s="345"/>
      <c r="R50" s="346"/>
      <c r="S50" s="350"/>
      <c r="T50" s="351"/>
      <c r="U50" s="351"/>
      <c r="V50" s="351"/>
      <c r="W50" s="351"/>
      <c r="X50" s="350"/>
      <c r="Y50" s="351"/>
      <c r="Z50" s="351"/>
      <c r="AA50" s="351"/>
      <c r="AB50" s="351"/>
      <c r="AC50" s="350"/>
      <c r="AD50" s="351"/>
      <c r="AE50" s="350"/>
      <c r="AF50" s="350"/>
      <c r="AG50" s="351"/>
      <c r="AH50" s="351"/>
      <c r="AI50" s="350"/>
      <c r="AJ50" s="350"/>
      <c r="AK50" s="350"/>
      <c r="AL50" s="345"/>
      <c r="AM50" s="345"/>
      <c r="AN50" s="345"/>
      <c r="AO50" s="345"/>
      <c r="AP50" s="345"/>
      <c r="AQ50" s="351"/>
      <c r="AR50" s="345"/>
      <c r="AS50" s="345"/>
      <c r="AT50" s="345"/>
      <c r="AU50" s="345"/>
    </row>
    <row r="51" spans="17:47">
      <c r="Q51" s="345"/>
      <c r="R51" s="347"/>
      <c r="S51" s="350"/>
      <c r="T51" s="351"/>
      <c r="U51" s="351"/>
      <c r="V51" s="351"/>
      <c r="W51" s="350"/>
      <c r="X51" s="350"/>
      <c r="Y51" s="351"/>
      <c r="Z51" s="350"/>
      <c r="AA51" s="351"/>
      <c r="AB51" s="350"/>
      <c r="AC51" s="350"/>
      <c r="AD51" s="351"/>
      <c r="AE51" s="350"/>
      <c r="AF51" s="350"/>
      <c r="AG51" s="351"/>
      <c r="AH51" s="351"/>
      <c r="AI51" s="350"/>
      <c r="AJ51" s="350"/>
      <c r="AK51" s="350"/>
      <c r="AL51" s="345"/>
      <c r="AM51" s="345"/>
      <c r="AN51" s="345"/>
      <c r="AO51" s="345"/>
      <c r="AP51" s="345"/>
      <c r="AQ51" s="351"/>
      <c r="AR51" s="345"/>
      <c r="AS51" s="345"/>
      <c r="AT51" s="345"/>
      <c r="AU51" s="345"/>
    </row>
    <row r="52" spans="17:47">
      <c r="Q52" s="345"/>
      <c r="R52" s="290"/>
      <c r="S52" s="350"/>
      <c r="T52" s="351"/>
      <c r="U52" s="351"/>
      <c r="V52" s="351"/>
      <c r="W52" s="350"/>
      <c r="X52" s="350"/>
      <c r="Y52" s="351"/>
      <c r="Z52" s="350"/>
      <c r="AA52" s="350"/>
      <c r="AB52" s="350"/>
      <c r="AC52" s="350"/>
      <c r="AD52" s="350"/>
      <c r="AE52" s="350"/>
      <c r="AF52" s="350"/>
      <c r="AG52" s="351"/>
      <c r="AH52" s="351"/>
      <c r="AI52" s="350"/>
      <c r="AJ52" s="350"/>
      <c r="AK52" s="350"/>
      <c r="AL52" s="345"/>
      <c r="AM52" s="345"/>
      <c r="AN52" s="345"/>
      <c r="AO52" s="345"/>
      <c r="AP52" s="345"/>
      <c r="AQ52" s="351"/>
      <c r="AR52" s="345"/>
      <c r="AS52" s="345"/>
      <c r="AT52" s="345"/>
      <c r="AU52" s="345"/>
    </row>
    <row r="53" spans="17:47">
      <c r="Q53" s="345"/>
      <c r="R53" s="352"/>
      <c r="S53" s="350"/>
      <c r="T53" s="351"/>
      <c r="U53" s="351"/>
      <c r="V53" s="351"/>
      <c r="W53" s="351"/>
      <c r="X53" s="350"/>
      <c r="Y53" s="351"/>
      <c r="Z53" s="350"/>
      <c r="AA53" s="351"/>
      <c r="AB53" s="350"/>
      <c r="AC53" s="350"/>
      <c r="AD53" s="350"/>
      <c r="AE53" s="350"/>
      <c r="AF53" s="350"/>
      <c r="AG53" s="351"/>
      <c r="AH53" s="351"/>
      <c r="AI53" s="350"/>
      <c r="AJ53" s="350"/>
      <c r="AK53" s="350"/>
      <c r="AL53" s="345"/>
      <c r="AM53" s="345"/>
      <c r="AN53" s="345"/>
      <c r="AO53" s="345"/>
      <c r="AP53" s="345"/>
      <c r="AQ53" s="351"/>
      <c r="AR53" s="345"/>
      <c r="AS53" s="345"/>
      <c r="AT53" s="345"/>
      <c r="AU53" s="345"/>
    </row>
    <row r="54" spans="17:47">
      <c r="Q54" s="345"/>
      <c r="R54" s="353"/>
      <c r="S54" s="350"/>
      <c r="T54" s="351"/>
      <c r="U54" s="351"/>
      <c r="V54" s="351"/>
      <c r="W54" s="350"/>
      <c r="X54" s="350"/>
      <c r="Y54" s="351"/>
      <c r="Z54" s="350"/>
      <c r="AA54" s="351"/>
      <c r="AB54" s="350"/>
      <c r="AC54" s="350"/>
      <c r="AD54" s="351"/>
      <c r="AE54" s="350"/>
      <c r="AF54" s="350"/>
      <c r="AG54" s="351"/>
      <c r="AH54" s="351"/>
      <c r="AI54" s="350"/>
      <c r="AJ54" s="350"/>
      <c r="AK54" s="350"/>
      <c r="AL54" s="345"/>
      <c r="AM54" s="345"/>
      <c r="AN54" s="345"/>
      <c r="AO54" s="345"/>
      <c r="AP54" s="345"/>
      <c r="AQ54" s="351"/>
      <c r="AR54" s="345"/>
      <c r="AS54" s="345"/>
      <c r="AT54" s="345"/>
      <c r="AU54" s="345"/>
    </row>
    <row r="55" spans="17:47">
      <c r="Q55" s="345"/>
      <c r="R55" s="353"/>
      <c r="S55" s="350"/>
      <c r="T55" s="351"/>
      <c r="U55" s="351"/>
      <c r="V55" s="351"/>
      <c r="W55" s="350"/>
      <c r="X55" s="350"/>
      <c r="Y55" s="351"/>
      <c r="Z55" s="350"/>
      <c r="AA55" s="351"/>
      <c r="AB55" s="350"/>
      <c r="AC55" s="350"/>
      <c r="AD55" s="350"/>
      <c r="AE55" s="350"/>
      <c r="AF55" s="350"/>
      <c r="AG55" s="351"/>
      <c r="AH55" s="351"/>
      <c r="AI55" s="350"/>
      <c r="AJ55" s="350"/>
      <c r="AK55" s="350"/>
      <c r="AL55" s="345"/>
      <c r="AM55" s="345"/>
      <c r="AN55" s="345"/>
      <c r="AO55" s="345"/>
      <c r="AP55" s="345"/>
      <c r="AQ55" s="351"/>
      <c r="AR55" s="345"/>
      <c r="AS55" s="345"/>
      <c r="AT55" s="345"/>
      <c r="AU55" s="345"/>
    </row>
    <row r="56" spans="17:47">
      <c r="Q56" s="345"/>
      <c r="R56" s="353"/>
      <c r="S56" s="350"/>
      <c r="T56" s="351"/>
      <c r="U56" s="351"/>
      <c r="V56" s="351"/>
      <c r="W56" s="350"/>
      <c r="X56" s="350"/>
      <c r="Y56" s="351"/>
      <c r="Z56" s="350"/>
      <c r="AA56" s="350"/>
      <c r="AB56" s="350"/>
      <c r="AC56" s="350"/>
      <c r="AD56" s="350"/>
      <c r="AE56" s="350"/>
      <c r="AF56" s="350"/>
      <c r="AG56" s="351"/>
      <c r="AH56" s="351"/>
      <c r="AI56" s="350"/>
      <c r="AJ56" s="350"/>
      <c r="AK56" s="350"/>
      <c r="AL56" s="345"/>
      <c r="AM56" s="345"/>
      <c r="AN56" s="345"/>
      <c r="AO56" s="345"/>
      <c r="AP56" s="345"/>
      <c r="AQ56" s="351"/>
      <c r="AR56" s="345"/>
      <c r="AS56" s="345"/>
      <c r="AT56" s="345"/>
      <c r="AU56" s="345"/>
    </row>
    <row r="57" spans="17:47">
      <c r="Q57" s="345"/>
      <c r="R57" s="353"/>
      <c r="S57" s="350"/>
      <c r="T57" s="351"/>
      <c r="U57" s="351"/>
      <c r="V57" s="351"/>
      <c r="W57" s="350"/>
      <c r="X57" s="350"/>
      <c r="Y57" s="351"/>
      <c r="Z57" s="350"/>
      <c r="AA57" s="351"/>
      <c r="AB57" s="350"/>
      <c r="AC57" s="350"/>
      <c r="AD57" s="350"/>
      <c r="AE57" s="350"/>
      <c r="AF57" s="350"/>
      <c r="AG57" s="351"/>
      <c r="AH57" s="351"/>
      <c r="AI57" s="350"/>
      <c r="AJ57" s="350"/>
      <c r="AK57" s="350"/>
      <c r="AL57" s="345"/>
      <c r="AM57" s="345"/>
      <c r="AN57" s="345"/>
      <c r="AO57" s="345"/>
      <c r="AP57" s="345"/>
      <c r="AQ57" s="351"/>
      <c r="AR57" s="345"/>
      <c r="AS57" s="345"/>
      <c r="AT57" s="345"/>
      <c r="AU57" s="345"/>
    </row>
    <row r="58" spans="17:47">
      <c r="Q58" s="345"/>
      <c r="R58" s="353"/>
      <c r="S58" s="350"/>
      <c r="T58" s="351"/>
      <c r="U58" s="351"/>
      <c r="V58" s="351"/>
      <c r="W58" s="350"/>
      <c r="X58" s="350"/>
      <c r="Y58" s="351"/>
      <c r="Z58" s="350"/>
      <c r="AA58" s="351"/>
      <c r="AB58" s="350"/>
      <c r="AC58" s="350"/>
      <c r="AD58" s="350"/>
      <c r="AE58" s="350"/>
      <c r="AF58" s="350"/>
      <c r="AG58" s="351"/>
      <c r="AH58" s="351"/>
      <c r="AI58" s="350"/>
      <c r="AJ58" s="350"/>
      <c r="AK58" s="350"/>
      <c r="AL58" s="345"/>
      <c r="AM58" s="345"/>
      <c r="AN58" s="345"/>
      <c r="AO58" s="345"/>
      <c r="AP58" s="345"/>
      <c r="AQ58" s="351"/>
      <c r="AR58" s="345"/>
      <c r="AS58" s="345"/>
      <c r="AT58" s="345"/>
      <c r="AU58" s="345"/>
    </row>
    <row r="59" spans="17:47">
      <c r="Q59" s="345"/>
      <c r="R59" s="353"/>
      <c r="S59" s="350"/>
      <c r="T59" s="351"/>
      <c r="U59" s="351"/>
      <c r="V59" s="351"/>
      <c r="W59" s="350"/>
      <c r="X59" s="350"/>
      <c r="Y59" s="351"/>
      <c r="Z59" s="350"/>
      <c r="AA59" s="350"/>
      <c r="AB59" s="350"/>
      <c r="AC59" s="350"/>
      <c r="AD59" s="350"/>
      <c r="AE59" s="350"/>
      <c r="AF59" s="350"/>
      <c r="AG59" s="351"/>
      <c r="AH59" s="350"/>
      <c r="AI59" s="350"/>
      <c r="AJ59" s="350"/>
      <c r="AK59" s="350"/>
      <c r="AL59" s="345"/>
      <c r="AM59" s="345"/>
      <c r="AN59" s="345"/>
      <c r="AO59" s="345"/>
      <c r="AP59" s="345"/>
      <c r="AQ59" s="350"/>
      <c r="AR59" s="345"/>
      <c r="AS59" s="345"/>
      <c r="AT59" s="345"/>
      <c r="AU59" s="345"/>
    </row>
    <row r="60" spans="17:47">
      <c r="Q60" s="345"/>
      <c r="R60" s="353"/>
      <c r="S60" s="350"/>
      <c r="T60" s="351"/>
      <c r="U60" s="351"/>
      <c r="V60" s="351"/>
      <c r="W60" s="350"/>
      <c r="X60" s="350"/>
      <c r="Y60" s="351"/>
      <c r="Z60" s="350"/>
      <c r="AA60" s="350"/>
      <c r="AB60" s="350"/>
      <c r="AC60" s="350"/>
      <c r="AD60" s="350"/>
      <c r="AE60" s="350"/>
      <c r="AF60" s="350"/>
      <c r="AG60" s="350"/>
      <c r="AH60" s="351"/>
      <c r="AI60" s="350"/>
      <c r="AJ60" s="350"/>
      <c r="AK60" s="350"/>
      <c r="AL60" s="345"/>
      <c r="AM60" s="345"/>
      <c r="AN60" s="345"/>
      <c r="AO60" s="345"/>
      <c r="AP60" s="345"/>
      <c r="AQ60" s="351"/>
      <c r="AR60" s="345"/>
      <c r="AS60" s="345"/>
      <c r="AT60" s="345"/>
      <c r="AU60" s="345"/>
    </row>
    <row r="61" spans="17:47">
      <c r="Q61" s="345"/>
      <c r="R61" s="353"/>
      <c r="S61" s="350"/>
      <c r="T61" s="350"/>
      <c r="U61" s="350"/>
      <c r="V61" s="350"/>
      <c r="W61" s="350"/>
      <c r="X61" s="350"/>
      <c r="Y61" s="351"/>
      <c r="Z61" s="350"/>
      <c r="AA61" s="351"/>
      <c r="AB61" s="350"/>
      <c r="AC61" s="350"/>
      <c r="AD61" s="350"/>
      <c r="AE61" s="350"/>
      <c r="AF61" s="350"/>
      <c r="AG61" s="350"/>
      <c r="AH61" s="351"/>
      <c r="AI61" s="345"/>
      <c r="AJ61" s="350"/>
      <c r="AK61" s="350"/>
      <c r="AL61" s="350"/>
      <c r="AM61" s="350"/>
      <c r="AN61" s="345"/>
      <c r="AO61" s="345"/>
      <c r="AP61" s="345"/>
      <c r="AQ61" s="351"/>
      <c r="AR61" s="345"/>
      <c r="AS61" s="345"/>
      <c r="AT61" s="345"/>
      <c r="AU61" s="345"/>
    </row>
    <row r="62" spans="17:47">
      <c r="Q62" s="345"/>
      <c r="R62" s="353"/>
      <c r="S62" s="350"/>
      <c r="T62" s="350"/>
      <c r="U62" s="350"/>
      <c r="V62" s="350"/>
      <c r="W62" s="350"/>
      <c r="X62" s="350"/>
      <c r="Y62" s="350"/>
      <c r="Z62" s="350"/>
      <c r="AA62" s="351"/>
      <c r="AB62" s="350"/>
      <c r="AC62" s="350"/>
      <c r="AD62" s="350"/>
      <c r="AE62" s="350"/>
      <c r="AF62" s="350"/>
      <c r="AG62" s="350"/>
      <c r="AH62" s="350"/>
      <c r="AI62" s="345"/>
      <c r="AJ62" s="350"/>
      <c r="AK62" s="350"/>
      <c r="AL62" s="350"/>
      <c r="AM62" s="350"/>
      <c r="AN62" s="345"/>
      <c r="AO62" s="345"/>
      <c r="AP62" s="345"/>
      <c r="AQ62" s="350"/>
      <c r="AR62" s="345"/>
      <c r="AS62" s="345"/>
      <c r="AT62" s="345"/>
      <c r="AU62" s="345"/>
    </row>
    <row r="63" spans="17:47">
      <c r="Q63" s="345"/>
      <c r="R63" s="353"/>
      <c r="S63" s="350"/>
      <c r="T63" s="351"/>
      <c r="U63" s="350"/>
      <c r="V63" s="350"/>
      <c r="W63" s="350"/>
      <c r="X63" s="350"/>
      <c r="Y63" s="350"/>
      <c r="Z63" s="350"/>
      <c r="AA63" s="350"/>
      <c r="AB63" s="350"/>
      <c r="AC63" s="350"/>
      <c r="AD63" s="350"/>
      <c r="AE63" s="350"/>
      <c r="AF63" s="350"/>
      <c r="AG63" s="350"/>
      <c r="AH63" s="350"/>
      <c r="AI63" s="345"/>
      <c r="AJ63" s="350"/>
      <c r="AK63" s="350"/>
      <c r="AL63" s="345"/>
      <c r="AM63" s="350"/>
      <c r="AN63" s="345"/>
      <c r="AO63" s="345"/>
      <c r="AP63" s="345"/>
      <c r="AQ63" s="350"/>
      <c r="AR63" s="345"/>
      <c r="AS63" s="345"/>
      <c r="AT63" s="345"/>
      <c r="AU63" s="345"/>
    </row>
    <row r="64" spans="17:47">
      <c r="Q64" s="345"/>
      <c r="R64" s="353"/>
      <c r="S64" s="350"/>
      <c r="T64" s="351"/>
      <c r="U64" s="351"/>
      <c r="V64" s="351"/>
      <c r="W64" s="350"/>
      <c r="X64" s="351"/>
      <c r="Y64" s="351"/>
      <c r="Z64" s="351"/>
      <c r="AA64" s="351"/>
      <c r="AB64" s="350"/>
      <c r="AC64" s="350"/>
      <c r="AD64" s="350"/>
      <c r="AE64" s="350"/>
      <c r="AF64" s="350"/>
      <c r="AG64" s="350"/>
      <c r="AH64" s="350"/>
      <c r="AI64" s="345"/>
      <c r="AJ64" s="350"/>
      <c r="AK64" s="350"/>
      <c r="AL64" s="345"/>
      <c r="AM64" s="350"/>
      <c r="AN64" s="345"/>
      <c r="AO64" s="345"/>
      <c r="AP64" s="345"/>
      <c r="AQ64" s="350"/>
      <c r="AR64" s="345"/>
      <c r="AS64" s="345"/>
      <c r="AT64" s="345"/>
      <c r="AU64" s="345"/>
    </row>
    <row r="65" spans="17:47">
      <c r="Q65" s="345"/>
      <c r="R65" s="353"/>
      <c r="S65" s="353"/>
      <c r="T65" s="353"/>
      <c r="U65" s="353"/>
      <c r="V65" s="353"/>
      <c r="W65" s="353"/>
      <c r="X65" s="353"/>
      <c r="Y65" s="353"/>
      <c r="Z65" s="353"/>
      <c r="AA65" s="353"/>
      <c r="AB65" s="353"/>
      <c r="AC65" s="353"/>
      <c r="AD65" s="353"/>
      <c r="AE65" s="353"/>
      <c r="AF65" s="353"/>
      <c r="AG65" s="353"/>
      <c r="AH65" s="353"/>
      <c r="AI65" s="345"/>
      <c r="AJ65" s="350"/>
      <c r="AK65" s="350"/>
      <c r="AL65" s="345"/>
      <c r="AM65" s="350"/>
      <c r="AN65" s="345"/>
      <c r="AO65" s="345"/>
      <c r="AP65" s="345"/>
      <c r="AQ65" s="350"/>
      <c r="AR65" s="345"/>
      <c r="AS65" s="345"/>
      <c r="AT65" s="345"/>
      <c r="AU65" s="345"/>
    </row>
    <row r="66" spans="17:47">
      <c r="Q66" s="345"/>
      <c r="R66" s="353"/>
      <c r="S66" s="353"/>
      <c r="T66" s="353"/>
      <c r="U66" s="345"/>
      <c r="V66" s="345"/>
      <c r="W66" s="345"/>
      <c r="X66" s="350"/>
      <c r="Y66" s="350"/>
      <c r="Z66" s="351"/>
      <c r="AA66" s="345"/>
      <c r="AB66" s="345"/>
      <c r="AC66" s="345"/>
      <c r="AD66" s="345"/>
      <c r="AE66" s="345"/>
      <c r="AF66" s="345"/>
      <c r="AG66" s="345"/>
      <c r="AH66" s="345"/>
      <c r="AI66" s="345"/>
      <c r="AJ66" s="345"/>
      <c r="AK66" s="345"/>
      <c r="AL66" s="345"/>
      <c r="AM66" s="345"/>
      <c r="AN66" s="345"/>
      <c r="AO66" s="345"/>
      <c r="AP66" s="345"/>
      <c r="AQ66" s="345"/>
      <c r="AR66" s="345"/>
      <c r="AS66" s="345"/>
      <c r="AT66" s="345"/>
      <c r="AU66" s="345"/>
    </row>
    <row r="67" spans="17:47">
      <c r="Q67" s="345"/>
      <c r="R67" s="353"/>
      <c r="S67" s="354"/>
      <c r="T67" s="353"/>
      <c r="U67" s="290"/>
      <c r="V67" s="290"/>
      <c r="W67" s="290"/>
      <c r="X67" s="350"/>
      <c r="Y67" s="350"/>
      <c r="Z67" s="351"/>
      <c r="AA67" s="345"/>
      <c r="AB67" s="345"/>
      <c r="AC67" s="345"/>
      <c r="AD67" s="345"/>
      <c r="AE67" s="345"/>
      <c r="AF67" s="345"/>
      <c r="AG67" s="345"/>
      <c r="AH67" s="345"/>
      <c r="AI67" s="345"/>
      <c r="AJ67" s="345"/>
      <c r="AK67" s="345"/>
      <c r="AL67" s="345"/>
      <c r="AM67" s="345"/>
      <c r="AN67" s="345"/>
      <c r="AO67" s="345"/>
      <c r="AP67" s="345"/>
      <c r="AQ67" s="345"/>
      <c r="AR67" s="330"/>
      <c r="AS67" s="330"/>
      <c r="AT67" s="345"/>
      <c r="AU67" s="345"/>
    </row>
    <row r="68" spans="17:47">
      <c r="Q68" s="345"/>
      <c r="R68" s="348"/>
      <c r="S68" s="349"/>
      <c r="T68" s="349"/>
      <c r="U68" s="349"/>
      <c r="V68" s="349"/>
      <c r="W68" s="349"/>
      <c r="X68" s="349"/>
      <c r="Y68" s="349"/>
      <c r="Z68" s="349"/>
      <c r="AA68" s="345"/>
      <c r="AB68" s="349"/>
      <c r="AC68" s="349"/>
      <c r="AD68" s="349"/>
      <c r="AE68" s="349"/>
      <c r="AF68" s="349"/>
      <c r="AG68" s="349"/>
      <c r="AH68" s="349"/>
      <c r="AI68" s="345"/>
      <c r="AJ68" s="345"/>
      <c r="AK68" s="345"/>
      <c r="AL68" s="345"/>
      <c r="AM68" s="345"/>
      <c r="AN68" s="345"/>
      <c r="AO68" s="345"/>
      <c r="AP68" s="345"/>
      <c r="AQ68" s="345"/>
      <c r="AR68" s="345"/>
      <c r="AS68" s="345"/>
      <c r="AT68" s="345"/>
      <c r="AU68" s="345"/>
    </row>
    <row r="69" spans="17:47">
      <c r="Q69" s="345"/>
      <c r="R69" s="345"/>
      <c r="S69" s="350"/>
      <c r="T69" s="351"/>
      <c r="U69" s="351"/>
      <c r="V69" s="351"/>
      <c r="W69" s="351"/>
      <c r="X69" s="351"/>
      <c r="Y69" s="351"/>
      <c r="Z69" s="351"/>
      <c r="AA69" s="345"/>
      <c r="AB69" s="351"/>
      <c r="AC69" s="350"/>
      <c r="AD69" s="351"/>
      <c r="AE69" s="350"/>
      <c r="AF69" s="350"/>
      <c r="AG69" s="351"/>
      <c r="AH69" s="351"/>
      <c r="AI69" s="345"/>
      <c r="AJ69" s="345"/>
      <c r="AK69" s="345"/>
      <c r="AL69" s="345"/>
      <c r="AM69" s="345"/>
      <c r="AN69" s="345"/>
      <c r="AO69" s="345"/>
      <c r="AP69" s="345"/>
      <c r="AQ69" s="351"/>
      <c r="AR69" s="345"/>
      <c r="AS69" s="345"/>
      <c r="AT69" s="345"/>
      <c r="AU69" s="345"/>
    </row>
    <row r="70" spans="17:47">
      <c r="Q70" s="345"/>
      <c r="R70" s="345"/>
      <c r="S70" s="350"/>
      <c r="T70" s="351"/>
      <c r="U70" s="351"/>
      <c r="V70" s="351"/>
      <c r="W70" s="351"/>
      <c r="X70" s="351"/>
      <c r="Y70" s="351"/>
      <c r="Z70" s="350"/>
      <c r="AA70" s="345"/>
      <c r="AB70" s="350"/>
      <c r="AC70" s="350"/>
      <c r="AD70" s="351"/>
      <c r="AE70" s="350"/>
      <c r="AF70" s="350"/>
      <c r="AG70" s="351"/>
      <c r="AH70" s="351"/>
      <c r="AI70" s="345"/>
      <c r="AJ70" s="345"/>
      <c r="AK70" s="345"/>
      <c r="AL70" s="345"/>
      <c r="AM70" s="345"/>
      <c r="AN70" s="345"/>
      <c r="AO70" s="345"/>
      <c r="AP70" s="345"/>
      <c r="AQ70" s="351"/>
      <c r="AR70" s="345"/>
      <c r="AS70" s="345"/>
      <c r="AT70" s="345"/>
      <c r="AU70" s="345"/>
    </row>
    <row r="71" spans="17:47">
      <c r="Q71" s="345"/>
      <c r="R71" s="345"/>
      <c r="S71" s="350"/>
      <c r="T71" s="351"/>
      <c r="U71" s="351"/>
      <c r="V71" s="351"/>
      <c r="W71" s="351"/>
      <c r="X71" s="351"/>
      <c r="Y71" s="351"/>
      <c r="Z71" s="350"/>
      <c r="AA71" s="345"/>
      <c r="AB71" s="350"/>
      <c r="AC71" s="350"/>
      <c r="AD71" s="351"/>
      <c r="AE71" s="350"/>
      <c r="AF71" s="350"/>
      <c r="AG71" s="351"/>
      <c r="AH71" s="351"/>
      <c r="AI71" s="345"/>
      <c r="AJ71" s="345"/>
      <c r="AK71" s="345"/>
      <c r="AL71" s="345"/>
      <c r="AM71" s="345"/>
      <c r="AN71" s="345"/>
      <c r="AO71" s="345"/>
      <c r="AP71" s="345"/>
      <c r="AQ71" s="351"/>
      <c r="AR71" s="345"/>
      <c r="AS71" s="345"/>
      <c r="AT71" s="345"/>
      <c r="AU71" s="345"/>
    </row>
    <row r="72" spans="17:47">
      <c r="Q72" s="345"/>
      <c r="R72" s="345"/>
      <c r="S72" s="350"/>
      <c r="T72" s="351"/>
      <c r="U72" s="351"/>
      <c r="V72" s="351"/>
      <c r="W72" s="351"/>
      <c r="X72" s="351"/>
      <c r="Y72" s="351"/>
      <c r="Z72" s="350"/>
      <c r="AA72" s="345"/>
      <c r="AB72" s="350"/>
      <c r="AC72" s="350"/>
      <c r="AD72" s="351"/>
      <c r="AE72" s="350"/>
      <c r="AF72" s="350"/>
      <c r="AG72" s="351"/>
      <c r="AH72" s="351"/>
      <c r="AI72" s="345"/>
      <c r="AJ72" s="345"/>
      <c r="AK72" s="345"/>
      <c r="AL72" s="345"/>
      <c r="AM72" s="345"/>
      <c r="AN72" s="345"/>
      <c r="AO72" s="345"/>
      <c r="AP72" s="345"/>
      <c r="AQ72" s="351"/>
      <c r="AR72" s="345"/>
      <c r="AS72" s="345"/>
      <c r="AT72" s="345"/>
      <c r="AU72" s="345"/>
    </row>
    <row r="73" spans="17:47">
      <c r="Q73" s="345"/>
      <c r="R73" s="345"/>
      <c r="S73" s="350"/>
      <c r="T73" s="351"/>
      <c r="U73" s="351"/>
      <c r="V73" s="351"/>
      <c r="W73" s="351"/>
      <c r="X73" s="351"/>
      <c r="Y73" s="351"/>
      <c r="Z73" s="350"/>
      <c r="AA73" s="345"/>
      <c r="AB73" s="350"/>
      <c r="AC73" s="350"/>
      <c r="AD73" s="350"/>
      <c r="AE73" s="350"/>
      <c r="AF73" s="350"/>
      <c r="AG73" s="351"/>
      <c r="AH73" s="351"/>
      <c r="AI73" s="345"/>
      <c r="AJ73" s="345"/>
      <c r="AK73" s="345"/>
      <c r="AL73" s="345"/>
      <c r="AM73" s="345"/>
      <c r="AN73" s="345"/>
      <c r="AO73" s="345"/>
      <c r="AP73" s="345"/>
      <c r="AQ73" s="351"/>
      <c r="AR73" s="345"/>
      <c r="AS73" s="345"/>
      <c r="AT73" s="345"/>
      <c r="AU73" s="345"/>
    </row>
    <row r="74" spans="17:47">
      <c r="Q74" s="345"/>
      <c r="R74" s="345"/>
      <c r="S74" s="350"/>
      <c r="T74" s="351"/>
      <c r="U74" s="351"/>
      <c r="V74" s="351"/>
      <c r="W74" s="351"/>
      <c r="X74" s="351"/>
      <c r="Y74" s="351"/>
      <c r="Z74" s="350"/>
      <c r="AA74" s="345"/>
      <c r="AB74" s="350"/>
      <c r="AC74" s="350"/>
      <c r="AD74" s="350"/>
      <c r="AE74" s="350"/>
      <c r="AF74" s="350"/>
      <c r="AG74" s="351"/>
      <c r="AH74" s="351"/>
      <c r="AI74" s="345"/>
      <c r="AJ74" s="345"/>
      <c r="AK74" s="345"/>
      <c r="AL74" s="345"/>
      <c r="AM74" s="345"/>
      <c r="AN74" s="345"/>
      <c r="AO74" s="345"/>
      <c r="AP74" s="345"/>
      <c r="AQ74" s="351"/>
      <c r="AR74" s="345"/>
      <c r="AS74" s="345"/>
      <c r="AT74" s="345"/>
      <c r="AU74" s="345"/>
    </row>
    <row r="75" spans="17:47">
      <c r="Q75" s="345"/>
      <c r="R75" s="345"/>
      <c r="S75" s="350"/>
      <c r="T75" s="351"/>
      <c r="U75" s="351"/>
      <c r="V75" s="351"/>
      <c r="W75" s="350"/>
      <c r="X75" s="351"/>
      <c r="Y75" s="351"/>
      <c r="Z75" s="350"/>
      <c r="AA75" s="345"/>
      <c r="AB75" s="350"/>
      <c r="AC75" s="350"/>
      <c r="AD75" s="350"/>
      <c r="AE75" s="350"/>
      <c r="AF75" s="350"/>
      <c r="AG75" s="351"/>
      <c r="AH75" s="351"/>
      <c r="AI75" s="345"/>
      <c r="AJ75" s="345"/>
      <c r="AK75" s="345"/>
      <c r="AL75" s="345"/>
      <c r="AM75" s="345"/>
      <c r="AN75" s="345"/>
      <c r="AO75" s="345"/>
      <c r="AP75" s="345"/>
      <c r="AQ75" s="351"/>
      <c r="AR75" s="345"/>
      <c r="AS75" s="345"/>
      <c r="AT75" s="345"/>
      <c r="AU75" s="345"/>
    </row>
    <row r="76" spans="17:47">
      <c r="Q76" s="345"/>
      <c r="R76" s="345"/>
      <c r="S76" s="350"/>
      <c r="T76" s="351"/>
      <c r="U76" s="351"/>
      <c r="V76" s="351"/>
      <c r="W76" s="351"/>
      <c r="X76" s="351"/>
      <c r="Y76" s="351"/>
      <c r="Z76" s="350"/>
      <c r="AA76" s="345"/>
      <c r="AB76" s="350"/>
      <c r="AC76" s="350"/>
      <c r="AD76" s="350"/>
      <c r="AE76" s="350"/>
      <c r="AF76" s="350"/>
      <c r="AG76" s="351"/>
      <c r="AH76" s="351"/>
      <c r="AI76" s="345"/>
      <c r="AJ76" s="345"/>
      <c r="AK76" s="345"/>
      <c r="AL76" s="345"/>
      <c r="AM76" s="345"/>
      <c r="AN76" s="345"/>
      <c r="AO76" s="345"/>
      <c r="AP76" s="345"/>
      <c r="AQ76" s="351"/>
      <c r="AR76" s="345"/>
      <c r="AS76" s="345"/>
      <c r="AT76" s="345"/>
      <c r="AU76" s="345"/>
    </row>
    <row r="77" spans="17:47">
      <c r="Q77" s="345"/>
      <c r="R77" s="345"/>
      <c r="S77" s="350"/>
      <c r="T77" s="351"/>
      <c r="U77" s="351"/>
      <c r="V77" s="351"/>
      <c r="W77" s="351"/>
      <c r="X77" s="351"/>
      <c r="Y77" s="351"/>
      <c r="Z77" s="350"/>
      <c r="AA77" s="345"/>
      <c r="AB77" s="350"/>
      <c r="AC77" s="350"/>
      <c r="AD77" s="350"/>
      <c r="AE77" s="350"/>
      <c r="AF77" s="350"/>
      <c r="AG77" s="351"/>
      <c r="AH77" s="351"/>
      <c r="AI77" s="345"/>
      <c r="AJ77" s="345"/>
      <c r="AK77" s="345"/>
      <c r="AL77" s="345"/>
      <c r="AM77" s="345"/>
      <c r="AN77" s="345"/>
      <c r="AO77" s="345"/>
      <c r="AP77" s="345"/>
      <c r="AQ77" s="351"/>
      <c r="AR77" s="345"/>
      <c r="AS77" s="345"/>
      <c r="AT77" s="345"/>
      <c r="AU77" s="345"/>
    </row>
    <row r="78" spans="17:47">
      <c r="Q78" s="345"/>
      <c r="R78" s="345"/>
      <c r="S78" s="350"/>
      <c r="T78" s="351"/>
      <c r="U78" s="351"/>
      <c r="V78" s="351"/>
      <c r="W78" s="351"/>
      <c r="X78" s="351"/>
      <c r="Y78" s="351"/>
      <c r="Z78" s="350"/>
      <c r="AA78" s="345"/>
      <c r="AB78" s="350"/>
      <c r="AC78" s="350"/>
      <c r="AD78" s="350"/>
      <c r="AE78" s="350"/>
      <c r="AF78" s="350"/>
      <c r="AG78" s="351"/>
      <c r="AH78" s="351"/>
      <c r="AI78" s="345"/>
      <c r="AJ78" s="345"/>
      <c r="AK78" s="345"/>
      <c r="AL78" s="345"/>
      <c r="AM78" s="345"/>
      <c r="AN78" s="345"/>
      <c r="AO78" s="345"/>
      <c r="AP78" s="345"/>
      <c r="AQ78" s="350"/>
      <c r="AR78" s="345"/>
      <c r="AS78" s="345"/>
      <c r="AT78" s="345"/>
      <c r="AU78" s="345"/>
    </row>
    <row r="79" spans="17:47">
      <c r="Q79" s="345"/>
      <c r="R79" s="345"/>
      <c r="S79" s="350"/>
      <c r="T79" s="351"/>
      <c r="U79" s="351"/>
      <c r="V79" s="351"/>
      <c r="W79" s="351"/>
      <c r="X79" s="351"/>
      <c r="Y79" s="351"/>
      <c r="Z79" s="351"/>
      <c r="AA79" s="345"/>
      <c r="AB79" s="350"/>
      <c r="AC79" s="350"/>
      <c r="AD79" s="350"/>
      <c r="AE79" s="350"/>
      <c r="AF79" s="350"/>
      <c r="AG79" s="351"/>
      <c r="AH79" s="351"/>
      <c r="AI79" s="345"/>
      <c r="AJ79" s="345"/>
      <c r="AK79" s="345"/>
      <c r="AL79" s="345"/>
      <c r="AM79" s="345"/>
      <c r="AN79" s="345"/>
      <c r="AO79" s="345"/>
      <c r="AP79" s="345"/>
      <c r="AQ79" s="351"/>
      <c r="AR79" s="345"/>
      <c r="AS79" s="345"/>
      <c r="AT79" s="345"/>
      <c r="AU79" s="345"/>
    </row>
    <row r="80" spans="17:47">
      <c r="Q80" s="345"/>
      <c r="R80" s="345"/>
      <c r="S80" s="350"/>
      <c r="T80" s="350"/>
      <c r="U80" s="350"/>
      <c r="V80" s="350"/>
      <c r="W80" s="351"/>
      <c r="X80" s="351"/>
      <c r="Y80" s="351"/>
      <c r="Z80" s="350"/>
      <c r="AA80" s="345"/>
      <c r="AB80" s="350"/>
      <c r="AC80" s="350"/>
      <c r="AD80" s="351"/>
      <c r="AE80" s="350"/>
      <c r="AF80" s="350"/>
      <c r="AG80" s="350"/>
      <c r="AH80" s="351"/>
      <c r="AI80" s="345"/>
      <c r="AJ80" s="345"/>
      <c r="AK80" s="345"/>
      <c r="AL80" s="345"/>
      <c r="AM80" s="345"/>
      <c r="AN80" s="345"/>
      <c r="AO80" s="345"/>
      <c r="AP80" s="345"/>
      <c r="AQ80" s="351"/>
      <c r="AR80" s="345"/>
      <c r="AS80" s="345"/>
      <c r="AT80" s="345"/>
      <c r="AU80" s="345"/>
    </row>
    <row r="81" spans="17:47">
      <c r="Q81" s="345"/>
      <c r="R81" s="345"/>
      <c r="S81" s="350"/>
      <c r="T81" s="351"/>
      <c r="U81" s="350"/>
      <c r="V81" s="350"/>
      <c r="W81" s="350"/>
      <c r="X81" s="350"/>
      <c r="Y81" s="350"/>
      <c r="Z81" s="350"/>
      <c r="AA81" s="345"/>
      <c r="AB81" s="350"/>
      <c r="AC81" s="350"/>
      <c r="AD81" s="350"/>
      <c r="AE81" s="350"/>
      <c r="AF81" s="350"/>
      <c r="AG81" s="350"/>
      <c r="AH81" s="350"/>
      <c r="AI81" s="345"/>
      <c r="AJ81" s="345"/>
      <c r="AK81" s="345"/>
      <c r="AL81" s="345"/>
      <c r="AM81" s="345"/>
      <c r="AN81" s="345"/>
      <c r="AO81" s="345"/>
      <c r="AP81" s="345"/>
      <c r="AQ81" s="350"/>
      <c r="AR81" s="345"/>
      <c r="AS81" s="345"/>
      <c r="AT81" s="345"/>
      <c r="AU81" s="345"/>
    </row>
    <row r="82" spans="17:47">
      <c r="Q82" s="345"/>
      <c r="R82" s="345"/>
      <c r="S82" s="350"/>
      <c r="T82" s="351"/>
      <c r="U82" s="351"/>
      <c r="V82" s="351"/>
      <c r="W82" s="351"/>
      <c r="X82" s="350"/>
      <c r="Y82" s="350"/>
      <c r="Z82" s="350"/>
      <c r="AA82" s="345"/>
      <c r="AB82" s="350"/>
      <c r="AC82" s="350"/>
      <c r="AD82" s="351"/>
      <c r="AE82" s="350"/>
      <c r="AF82" s="350"/>
      <c r="AG82" s="350"/>
      <c r="AH82" s="350"/>
      <c r="AI82" s="349"/>
      <c r="AJ82" s="349"/>
      <c r="AK82" s="349"/>
      <c r="AL82" s="349"/>
      <c r="AM82" s="349"/>
      <c r="AN82" s="345"/>
      <c r="AO82" s="345"/>
      <c r="AP82" s="345"/>
      <c r="AQ82" s="350"/>
      <c r="AR82" s="345"/>
      <c r="AS82" s="345"/>
      <c r="AT82" s="345"/>
      <c r="AU82" s="345"/>
    </row>
    <row r="83" spans="17:47">
      <c r="Q83" s="345"/>
      <c r="R83" s="345"/>
      <c r="S83" s="350"/>
      <c r="T83" s="351"/>
      <c r="U83" s="351"/>
      <c r="V83" s="351"/>
      <c r="W83" s="351"/>
      <c r="X83" s="351"/>
      <c r="Y83" s="351"/>
      <c r="Z83" s="351"/>
      <c r="AA83" s="345"/>
      <c r="AB83" s="351"/>
      <c r="AC83" s="350"/>
      <c r="AD83" s="351"/>
      <c r="AE83" s="350"/>
      <c r="AF83" s="350"/>
      <c r="AG83" s="351"/>
      <c r="AH83" s="351"/>
      <c r="AI83" s="351"/>
      <c r="AJ83" s="350"/>
      <c r="AK83" s="350"/>
      <c r="AL83" s="351"/>
      <c r="AM83" s="351"/>
      <c r="AN83" s="345"/>
      <c r="AO83" s="345"/>
      <c r="AP83" s="345"/>
      <c r="AQ83" s="350"/>
      <c r="AR83" s="345"/>
      <c r="AS83" s="345"/>
      <c r="AT83" s="345"/>
      <c r="AU83" s="345"/>
    </row>
    <row r="84" spans="17:47" ht="10.5" customHeight="1">
      <c r="Q84" s="345"/>
      <c r="R84" s="345"/>
      <c r="S84" s="345"/>
      <c r="T84" s="345"/>
      <c r="U84" s="345"/>
      <c r="V84" s="345"/>
      <c r="W84" s="345"/>
      <c r="X84" s="345"/>
      <c r="Y84" s="345"/>
      <c r="Z84" s="345"/>
      <c r="AA84" s="345"/>
      <c r="AB84" s="345"/>
      <c r="AC84" s="345"/>
      <c r="AD84" s="345"/>
      <c r="AE84" s="345"/>
      <c r="AF84" s="345"/>
      <c r="AG84" s="345"/>
      <c r="AH84" s="345"/>
      <c r="AI84" s="351"/>
      <c r="AJ84" s="350"/>
      <c r="AK84" s="350"/>
      <c r="AL84" s="351"/>
      <c r="AM84" s="351"/>
      <c r="AN84" s="345"/>
      <c r="AO84" s="345"/>
      <c r="AP84" s="345"/>
      <c r="AQ84" s="345"/>
      <c r="AR84" s="345"/>
      <c r="AS84" s="345"/>
      <c r="AT84" s="345"/>
      <c r="AU84" s="345"/>
    </row>
    <row r="85" spans="17:47">
      <c r="Q85" s="345"/>
      <c r="R85" s="345"/>
      <c r="S85" s="345"/>
      <c r="T85" s="345"/>
      <c r="U85" s="348"/>
      <c r="V85" s="348"/>
      <c r="W85" s="348"/>
      <c r="X85" s="350"/>
      <c r="Y85" s="351"/>
      <c r="Z85" s="351"/>
      <c r="AA85" s="351"/>
      <c r="AB85" s="350"/>
      <c r="AC85" s="351"/>
      <c r="AD85" s="351"/>
      <c r="AE85" s="350"/>
      <c r="AF85" s="350"/>
      <c r="AG85" s="350"/>
      <c r="AH85" s="350"/>
      <c r="AI85" s="350"/>
      <c r="AJ85" s="350"/>
      <c r="AK85" s="350"/>
      <c r="AL85" s="351"/>
      <c r="AM85" s="351"/>
      <c r="AN85" s="345"/>
      <c r="AO85" s="345"/>
      <c r="AP85" s="345"/>
      <c r="AQ85" s="345"/>
      <c r="AR85" s="345"/>
      <c r="AS85" s="345"/>
      <c r="AT85" s="345"/>
      <c r="AU85" s="345"/>
    </row>
    <row r="86" spans="17:47">
      <c r="Q86" s="345"/>
      <c r="R86" s="345"/>
      <c r="S86" s="345"/>
      <c r="T86" s="345"/>
      <c r="U86" s="345"/>
      <c r="V86" s="345"/>
      <c r="W86" s="345"/>
      <c r="X86" s="350"/>
      <c r="Y86" s="351"/>
      <c r="Z86" s="351"/>
      <c r="AA86" s="351"/>
      <c r="AB86" s="351"/>
      <c r="AC86" s="351"/>
      <c r="AD86" s="351"/>
      <c r="AE86" s="350"/>
      <c r="AF86" s="351"/>
      <c r="AG86" s="350"/>
      <c r="AH86" s="350"/>
      <c r="AI86" s="350"/>
      <c r="AJ86" s="350"/>
      <c r="AK86" s="350"/>
      <c r="AL86" s="351"/>
      <c r="AM86" s="351"/>
      <c r="AN86" s="345"/>
      <c r="AO86" s="345"/>
      <c r="AP86" s="345"/>
      <c r="AQ86" s="345"/>
      <c r="AR86" s="345"/>
      <c r="AS86" s="345"/>
      <c r="AT86" s="345"/>
      <c r="AU86" s="345"/>
    </row>
    <row r="87" spans="17:47">
      <c r="Q87" s="345"/>
      <c r="R87" s="345"/>
      <c r="S87" s="345"/>
      <c r="T87" s="345"/>
      <c r="U87" s="345"/>
      <c r="V87" s="345"/>
      <c r="W87" s="345"/>
      <c r="X87" s="350"/>
      <c r="Y87" s="351"/>
      <c r="Z87" s="351"/>
      <c r="AA87" s="351"/>
      <c r="AB87" s="350"/>
      <c r="AC87" s="351"/>
      <c r="AD87" s="351"/>
      <c r="AE87" s="350"/>
      <c r="AF87" s="351"/>
      <c r="AG87" s="350"/>
      <c r="AH87" s="350"/>
      <c r="AI87" s="351"/>
      <c r="AJ87" s="350"/>
      <c r="AK87" s="350"/>
      <c r="AL87" s="351"/>
      <c r="AM87" s="351"/>
      <c r="AN87" s="345"/>
      <c r="AO87" s="345"/>
      <c r="AP87" s="345"/>
      <c r="AQ87" s="345"/>
      <c r="AR87" s="345"/>
      <c r="AS87" s="345"/>
      <c r="AT87" s="345"/>
      <c r="AU87" s="345"/>
    </row>
    <row r="88" spans="17:47">
      <c r="Q88" s="345"/>
      <c r="R88" s="345"/>
      <c r="S88" s="345"/>
      <c r="T88" s="345"/>
      <c r="U88" s="345"/>
      <c r="V88" s="345"/>
      <c r="W88" s="345"/>
      <c r="X88" s="345"/>
      <c r="Y88" s="345"/>
      <c r="Z88" s="345"/>
      <c r="AA88" s="345"/>
      <c r="AB88" s="345"/>
      <c r="AC88" s="345"/>
      <c r="AD88" s="345"/>
      <c r="AE88" s="345"/>
      <c r="AF88" s="345"/>
      <c r="AG88" s="345"/>
      <c r="AH88" s="345"/>
      <c r="AI88" s="345"/>
      <c r="AJ88" s="350"/>
      <c r="AK88" s="350"/>
      <c r="AL88" s="351"/>
      <c r="AM88" s="351"/>
      <c r="AN88" s="345"/>
      <c r="AO88" s="345"/>
      <c r="AP88" s="345"/>
      <c r="AQ88" s="345"/>
      <c r="AR88" s="345"/>
      <c r="AS88" s="345"/>
      <c r="AT88" s="345"/>
      <c r="AU88" s="345"/>
    </row>
    <row r="89" spans="17:47">
      <c r="Q89" s="345"/>
      <c r="R89" s="345"/>
      <c r="S89" s="345"/>
      <c r="T89" s="345"/>
      <c r="U89" s="345"/>
      <c r="V89" s="345"/>
      <c r="W89" s="345"/>
      <c r="X89" s="350"/>
      <c r="Y89" s="351"/>
      <c r="Z89" s="351"/>
      <c r="AA89" s="351"/>
      <c r="AB89" s="350"/>
      <c r="AC89" s="351"/>
      <c r="AD89" s="351"/>
      <c r="AE89" s="350"/>
      <c r="AF89" s="350"/>
      <c r="AG89" s="350"/>
      <c r="AH89" s="350"/>
      <c r="AI89" s="350"/>
      <c r="AJ89" s="350"/>
      <c r="AK89" s="350"/>
      <c r="AL89" s="351"/>
      <c r="AM89" s="351"/>
      <c r="AN89" s="345"/>
      <c r="AO89" s="345"/>
      <c r="AP89" s="345"/>
      <c r="AQ89" s="345"/>
      <c r="AR89" s="345"/>
      <c r="AS89" s="345"/>
      <c r="AT89" s="345"/>
      <c r="AU89" s="345"/>
    </row>
    <row r="90" spans="17:47">
      <c r="Q90" s="345"/>
      <c r="R90" s="345"/>
      <c r="S90" s="345"/>
      <c r="T90" s="345"/>
      <c r="U90" s="345"/>
      <c r="V90" s="345"/>
      <c r="W90" s="345"/>
      <c r="X90" s="350"/>
      <c r="Y90" s="351"/>
      <c r="Z90" s="351"/>
      <c r="AA90" s="351"/>
      <c r="AB90" s="350"/>
      <c r="AC90" s="351"/>
      <c r="AD90" s="351"/>
      <c r="AE90" s="350"/>
      <c r="AF90" s="351"/>
      <c r="AG90" s="350"/>
      <c r="AH90" s="350"/>
      <c r="AI90" s="350"/>
      <c r="AJ90" s="350"/>
      <c r="AK90" s="350"/>
      <c r="AL90" s="351"/>
      <c r="AM90" s="351"/>
      <c r="AN90" s="345"/>
      <c r="AO90" s="345"/>
      <c r="AP90" s="345"/>
      <c r="AQ90" s="345"/>
      <c r="AR90" s="345"/>
      <c r="AS90" s="345"/>
      <c r="AT90" s="345"/>
      <c r="AU90" s="345"/>
    </row>
    <row r="91" spans="17:47">
      <c r="Q91" s="345"/>
      <c r="R91" s="345"/>
      <c r="S91" s="345"/>
      <c r="T91" s="345"/>
      <c r="U91" s="345"/>
      <c r="V91" s="345"/>
      <c r="W91" s="345"/>
      <c r="X91" s="350"/>
      <c r="Y91" s="351"/>
      <c r="Z91" s="351"/>
      <c r="AA91" s="351"/>
      <c r="AB91" s="350"/>
      <c r="AC91" s="351"/>
      <c r="AD91" s="351"/>
      <c r="AE91" s="350"/>
      <c r="AF91" s="351"/>
      <c r="AG91" s="350"/>
      <c r="AH91" s="350"/>
      <c r="AI91" s="350"/>
      <c r="AJ91" s="350"/>
      <c r="AK91" s="350"/>
      <c r="AL91" s="351"/>
      <c r="AM91" s="351"/>
      <c r="AN91" s="345"/>
      <c r="AO91" s="345"/>
      <c r="AP91" s="345"/>
      <c r="AQ91" s="345"/>
      <c r="AR91" s="345"/>
      <c r="AS91" s="345"/>
      <c r="AT91" s="345"/>
      <c r="AU91" s="345"/>
    </row>
    <row r="92" spans="17:47">
      <c r="Q92" s="345"/>
      <c r="R92" s="345"/>
      <c r="S92" s="345"/>
      <c r="T92" s="345"/>
      <c r="U92" s="345"/>
      <c r="V92" s="345"/>
      <c r="W92" s="345"/>
      <c r="X92" s="350"/>
      <c r="Y92" s="351"/>
      <c r="Z92" s="351"/>
      <c r="AA92" s="351"/>
      <c r="AB92" s="350"/>
      <c r="AC92" s="351"/>
      <c r="AD92" s="351"/>
      <c r="AE92" s="350"/>
      <c r="AF92" s="350"/>
      <c r="AG92" s="350"/>
      <c r="AH92" s="350"/>
      <c r="AI92" s="350"/>
      <c r="AJ92" s="350"/>
      <c r="AK92" s="350"/>
      <c r="AL92" s="351"/>
      <c r="AM92" s="350"/>
      <c r="AN92" s="345"/>
      <c r="AO92" s="345"/>
      <c r="AP92" s="345"/>
      <c r="AQ92" s="345"/>
      <c r="AR92" s="345"/>
      <c r="AS92" s="345"/>
      <c r="AT92" s="345"/>
      <c r="AU92" s="345"/>
    </row>
    <row r="93" spans="17:47">
      <c r="Q93" s="345"/>
      <c r="R93" s="345"/>
      <c r="S93" s="345"/>
      <c r="T93" s="345"/>
      <c r="U93" s="345"/>
      <c r="V93" s="345"/>
      <c r="W93" s="345"/>
      <c r="X93" s="350"/>
      <c r="Y93" s="351"/>
      <c r="Z93" s="351"/>
      <c r="AA93" s="351"/>
      <c r="AB93" s="350"/>
      <c r="AC93" s="351"/>
      <c r="AD93" s="351"/>
      <c r="AE93" s="350"/>
      <c r="AF93" s="350"/>
      <c r="AG93" s="350"/>
      <c r="AH93" s="350"/>
      <c r="AI93" s="350"/>
      <c r="AJ93" s="350"/>
      <c r="AK93" s="350"/>
      <c r="AL93" s="350"/>
      <c r="AM93" s="351"/>
      <c r="AN93" s="345"/>
      <c r="AO93" s="345"/>
      <c r="AP93" s="345"/>
      <c r="AQ93" s="345"/>
      <c r="AR93" s="345"/>
      <c r="AS93" s="345"/>
      <c r="AT93" s="345"/>
      <c r="AU93" s="345"/>
    </row>
    <row r="94" spans="17:47">
      <c r="Q94" s="345"/>
      <c r="R94" s="345"/>
      <c r="S94" s="345"/>
      <c r="T94" s="345"/>
      <c r="U94" s="345"/>
      <c r="V94" s="345"/>
      <c r="W94" s="345"/>
      <c r="X94" s="350"/>
      <c r="Y94" s="350"/>
      <c r="Z94" s="350"/>
      <c r="AA94" s="350"/>
      <c r="AB94" s="350"/>
      <c r="AC94" s="351"/>
      <c r="AD94" s="351"/>
      <c r="AE94" s="350"/>
      <c r="AF94" s="351"/>
      <c r="AG94" s="350"/>
      <c r="AH94" s="350"/>
      <c r="AI94" s="350"/>
      <c r="AJ94" s="350"/>
      <c r="AK94" s="350"/>
      <c r="AL94" s="350"/>
      <c r="AM94" s="351"/>
      <c r="AN94" s="345"/>
      <c r="AO94" s="345"/>
      <c r="AP94" s="345"/>
      <c r="AQ94" s="345"/>
      <c r="AR94" s="345"/>
      <c r="AS94" s="345"/>
      <c r="AT94" s="345"/>
      <c r="AU94" s="345"/>
    </row>
    <row r="95" spans="17:47">
      <c r="Q95" s="345"/>
      <c r="R95" s="345"/>
      <c r="S95" s="345"/>
      <c r="T95" s="345"/>
      <c r="U95" s="345"/>
      <c r="V95" s="345"/>
      <c r="W95" s="345"/>
      <c r="X95" s="350"/>
      <c r="Y95" s="350"/>
      <c r="Z95" s="350"/>
      <c r="AA95" s="350"/>
      <c r="AB95" s="350"/>
      <c r="AC95" s="350"/>
      <c r="AD95" s="350"/>
      <c r="AE95" s="350"/>
      <c r="AF95" s="351"/>
      <c r="AG95" s="350"/>
      <c r="AH95" s="350"/>
      <c r="AI95" s="350"/>
      <c r="AJ95" s="350"/>
      <c r="AK95" s="350"/>
      <c r="AL95" s="350"/>
      <c r="AM95" s="350"/>
      <c r="AN95" s="345"/>
      <c r="AO95" s="345"/>
      <c r="AP95" s="345"/>
      <c r="AQ95" s="345"/>
      <c r="AR95" s="345"/>
      <c r="AS95" s="345"/>
      <c r="AT95" s="345"/>
      <c r="AU95" s="345"/>
    </row>
    <row r="96" spans="17:47">
      <c r="Q96" s="345"/>
      <c r="R96" s="345"/>
      <c r="S96" s="345"/>
      <c r="T96" s="345"/>
      <c r="U96" s="345"/>
      <c r="V96" s="345"/>
      <c r="W96" s="345"/>
      <c r="X96" s="350"/>
      <c r="Y96" s="351"/>
      <c r="Z96" s="350"/>
      <c r="AA96" s="350"/>
      <c r="AB96" s="350"/>
      <c r="AC96" s="350"/>
      <c r="AD96" s="350"/>
      <c r="AE96" s="350"/>
      <c r="AF96" s="350"/>
      <c r="AG96" s="350"/>
      <c r="AH96" s="350"/>
      <c r="AI96" s="350"/>
      <c r="AJ96" s="350"/>
      <c r="AK96" s="350"/>
      <c r="AL96" s="350"/>
      <c r="AM96" s="350"/>
      <c r="AN96" s="345"/>
      <c r="AO96" s="345"/>
      <c r="AP96" s="345"/>
      <c r="AQ96" s="345"/>
    </row>
    <row r="97" spans="17:43">
      <c r="Q97" s="345"/>
      <c r="R97" s="345"/>
      <c r="S97" s="345"/>
      <c r="T97" s="345"/>
      <c r="U97" s="345"/>
      <c r="V97" s="345"/>
      <c r="W97" s="345"/>
      <c r="X97" s="350"/>
      <c r="Y97" s="351"/>
      <c r="Z97" s="351"/>
      <c r="AA97" s="351"/>
      <c r="AB97" s="350"/>
      <c r="AC97" s="351"/>
      <c r="AD97" s="351"/>
      <c r="AE97" s="351"/>
      <c r="AF97" s="351"/>
      <c r="AG97" s="350"/>
      <c r="AH97" s="350"/>
      <c r="AI97" s="350"/>
      <c r="AJ97" s="350"/>
      <c r="AK97" s="350"/>
      <c r="AL97" s="350"/>
      <c r="AM97" s="350"/>
      <c r="AN97" s="345"/>
      <c r="AO97" s="345"/>
      <c r="AP97" s="345"/>
      <c r="AQ97" s="345"/>
    </row>
    <row r="98" spans="17:43">
      <c r="Q98" s="345"/>
      <c r="R98" s="345"/>
      <c r="S98" s="345"/>
      <c r="T98" s="345"/>
      <c r="U98" s="345"/>
      <c r="V98" s="345"/>
      <c r="W98" s="345"/>
      <c r="X98" s="345"/>
      <c r="Y98" s="345"/>
      <c r="Z98" s="345"/>
      <c r="AA98" s="345"/>
      <c r="AB98" s="345"/>
      <c r="AC98" s="345"/>
      <c r="AD98" s="345"/>
      <c r="AE98" s="345"/>
      <c r="AF98" s="345"/>
      <c r="AG98" s="345"/>
      <c r="AH98" s="345"/>
      <c r="AI98" s="345"/>
      <c r="AJ98" s="345"/>
      <c r="AK98" s="345"/>
      <c r="AL98" s="345"/>
      <c r="AM98" s="345"/>
      <c r="AN98" s="345"/>
      <c r="AO98" s="345"/>
      <c r="AP98" s="345"/>
      <c r="AQ98" s="345"/>
    </row>
    <row r="99" spans="17:43">
      <c r="Q99" s="345"/>
      <c r="R99" s="345"/>
      <c r="S99" s="345"/>
      <c r="T99" s="345"/>
      <c r="U99" s="345"/>
      <c r="V99" s="345"/>
      <c r="W99" s="345"/>
      <c r="X99" s="345"/>
      <c r="Y99" s="345"/>
      <c r="Z99" s="345"/>
      <c r="AA99" s="345"/>
      <c r="AB99" s="345"/>
      <c r="AC99" s="345"/>
      <c r="AD99" s="345"/>
      <c r="AE99" s="345"/>
      <c r="AF99" s="345"/>
      <c r="AG99" s="345"/>
      <c r="AH99" s="345"/>
      <c r="AI99" s="345"/>
      <c r="AJ99" s="345"/>
      <c r="AK99" s="345"/>
      <c r="AL99" s="345"/>
      <c r="AM99" s="345"/>
      <c r="AN99" s="345"/>
      <c r="AO99" s="345"/>
      <c r="AP99" s="345"/>
      <c r="AQ99" s="345"/>
    </row>
    <row r="100" spans="17:43">
      <c r="Q100" s="345"/>
      <c r="R100" s="345"/>
      <c r="S100" s="345"/>
      <c r="T100" s="345"/>
      <c r="U100" s="345"/>
      <c r="V100" s="345"/>
      <c r="W100" s="345"/>
      <c r="X100" s="349"/>
      <c r="Y100" s="349"/>
      <c r="Z100" s="349"/>
      <c r="AA100" s="349"/>
      <c r="AB100" s="345"/>
      <c r="AC100" s="345"/>
      <c r="AD100" s="349"/>
      <c r="AE100" s="349"/>
      <c r="AF100" s="349"/>
      <c r="AG100" s="345"/>
      <c r="AH100" s="345"/>
      <c r="AI100" s="349"/>
      <c r="AJ100" s="349"/>
      <c r="AK100" s="345"/>
      <c r="AL100" s="345"/>
      <c r="AM100" s="349"/>
      <c r="AN100" s="349"/>
      <c r="AO100" s="349"/>
      <c r="AP100" s="345"/>
      <c r="AQ100" s="345"/>
    </row>
    <row r="101" spans="17:43">
      <c r="Q101" s="345"/>
      <c r="R101" s="345"/>
      <c r="S101" s="345"/>
      <c r="T101" s="345"/>
      <c r="U101" s="345"/>
      <c r="V101" s="345"/>
      <c r="W101" s="345"/>
      <c r="X101" s="350"/>
      <c r="Y101" s="351"/>
      <c r="Z101" s="351"/>
      <c r="AA101" s="351"/>
      <c r="AB101" s="345"/>
      <c r="AC101" s="345"/>
      <c r="AD101" s="351"/>
      <c r="AE101" s="351"/>
      <c r="AF101" s="351"/>
      <c r="AG101" s="345"/>
      <c r="AH101" s="345"/>
      <c r="AI101" s="351"/>
      <c r="AJ101" s="351"/>
      <c r="AK101" s="345"/>
      <c r="AL101" s="345"/>
      <c r="AM101" s="350"/>
      <c r="AN101" s="351"/>
      <c r="AO101" s="350"/>
      <c r="AP101" s="345"/>
      <c r="AQ101" s="345"/>
    </row>
    <row r="102" spans="17:43">
      <c r="Q102" s="345"/>
      <c r="R102" s="345"/>
      <c r="S102" s="345"/>
      <c r="T102" s="345"/>
      <c r="U102" s="345"/>
      <c r="V102" s="345"/>
      <c r="W102" s="345"/>
      <c r="X102" s="350"/>
      <c r="Y102" s="351"/>
      <c r="Z102" s="351"/>
      <c r="AA102" s="351"/>
      <c r="AB102" s="345"/>
      <c r="AC102" s="345"/>
      <c r="AD102" s="350"/>
      <c r="AE102" s="351"/>
      <c r="AF102" s="351"/>
      <c r="AG102" s="345"/>
      <c r="AH102" s="345"/>
      <c r="AI102" s="350"/>
      <c r="AJ102" s="351"/>
      <c r="AK102" s="345"/>
      <c r="AL102" s="345"/>
      <c r="AM102" s="350"/>
      <c r="AN102" s="351"/>
      <c r="AO102" s="350"/>
      <c r="AP102" s="345"/>
      <c r="AQ102" s="345"/>
    </row>
    <row r="103" spans="17:43">
      <c r="Q103" s="345"/>
      <c r="R103" s="345"/>
      <c r="S103" s="345"/>
      <c r="T103" s="345"/>
      <c r="U103" s="345"/>
      <c r="V103" s="345"/>
      <c r="W103" s="345"/>
      <c r="X103" s="350"/>
      <c r="Y103" s="351"/>
      <c r="Z103" s="351"/>
      <c r="AA103" s="351"/>
      <c r="AB103" s="345"/>
      <c r="AC103" s="345"/>
      <c r="AD103" s="350"/>
      <c r="AE103" s="351"/>
      <c r="AF103" s="351"/>
      <c r="AG103" s="345"/>
      <c r="AH103" s="345"/>
      <c r="AI103" s="350"/>
      <c r="AJ103" s="350"/>
      <c r="AK103" s="345"/>
      <c r="AL103" s="345"/>
      <c r="AM103" s="350"/>
      <c r="AN103" s="350"/>
      <c r="AO103" s="350"/>
      <c r="AP103" s="345"/>
      <c r="AQ103" s="345"/>
    </row>
    <row r="104" spans="17:43">
      <c r="Q104" s="345"/>
      <c r="R104" s="345"/>
      <c r="S104" s="345"/>
      <c r="T104" s="345"/>
      <c r="U104" s="345"/>
      <c r="V104" s="345"/>
      <c r="W104" s="345"/>
      <c r="X104" s="350"/>
      <c r="Y104" s="351"/>
      <c r="Z104" s="351"/>
      <c r="AA104" s="351"/>
      <c r="AB104" s="345"/>
      <c r="AC104" s="345"/>
      <c r="AD104" s="351"/>
      <c r="AE104" s="351"/>
      <c r="AF104" s="351"/>
      <c r="AG104" s="345"/>
      <c r="AH104" s="345"/>
      <c r="AI104" s="350"/>
      <c r="AJ104" s="351"/>
      <c r="AK104" s="345"/>
      <c r="AL104" s="345"/>
      <c r="AM104" s="350"/>
      <c r="AN104" s="350"/>
      <c r="AO104" s="350"/>
      <c r="AP104" s="345"/>
      <c r="AQ104" s="345"/>
    </row>
    <row r="105" spans="17:43">
      <c r="Q105" s="345"/>
      <c r="R105" s="345"/>
      <c r="S105" s="345"/>
      <c r="T105" s="345"/>
      <c r="U105" s="345"/>
      <c r="V105" s="345"/>
      <c r="W105" s="345"/>
      <c r="X105" s="350"/>
      <c r="Y105" s="351"/>
      <c r="Z105" s="351"/>
      <c r="AA105" s="351"/>
      <c r="AB105" s="345"/>
      <c r="AC105" s="345"/>
      <c r="AD105" s="350"/>
      <c r="AE105" s="351"/>
      <c r="AF105" s="351"/>
      <c r="AG105" s="345"/>
      <c r="AH105" s="345"/>
      <c r="AI105" s="350"/>
      <c r="AJ105" s="351"/>
      <c r="AK105" s="345"/>
      <c r="AL105" s="345"/>
      <c r="AM105" s="350"/>
      <c r="AN105" s="351"/>
      <c r="AO105" s="350"/>
      <c r="AP105" s="345"/>
      <c r="AQ105" s="345"/>
    </row>
    <row r="106" spans="17:43">
      <c r="Q106" s="345"/>
      <c r="R106" s="345"/>
      <c r="S106" s="345"/>
      <c r="T106" s="345"/>
      <c r="U106" s="345"/>
      <c r="V106" s="345"/>
      <c r="W106" s="345"/>
      <c r="X106" s="350"/>
      <c r="Y106" s="351"/>
      <c r="Z106" s="351"/>
      <c r="AA106" s="351"/>
      <c r="AB106" s="345"/>
      <c r="AC106" s="345"/>
      <c r="AD106" s="350"/>
      <c r="AE106" s="351"/>
      <c r="AF106" s="351"/>
      <c r="AG106" s="345"/>
      <c r="AH106" s="345"/>
      <c r="AI106" s="350"/>
      <c r="AJ106" s="351"/>
      <c r="AK106" s="345"/>
      <c r="AL106" s="345"/>
      <c r="AM106" s="350"/>
      <c r="AN106" s="350"/>
      <c r="AO106" s="350"/>
      <c r="AP106" s="345"/>
      <c r="AQ106" s="345"/>
    </row>
    <row r="107" spans="17:43">
      <c r="Q107" s="345"/>
      <c r="R107" s="345"/>
      <c r="S107" s="345"/>
      <c r="T107" s="345"/>
      <c r="U107" s="345"/>
      <c r="V107" s="345"/>
      <c r="W107" s="345"/>
      <c r="X107" s="350"/>
      <c r="Y107" s="351"/>
      <c r="Z107" s="351"/>
      <c r="AA107" s="351"/>
      <c r="AB107" s="345"/>
      <c r="AC107" s="345"/>
      <c r="AD107" s="350"/>
      <c r="AE107" s="351"/>
      <c r="AF107" s="351"/>
      <c r="AG107" s="345"/>
      <c r="AH107" s="345"/>
      <c r="AI107" s="350"/>
      <c r="AJ107" s="350"/>
      <c r="AK107" s="345"/>
      <c r="AL107" s="345"/>
      <c r="AM107" s="350"/>
      <c r="AN107" s="350"/>
      <c r="AO107" s="350"/>
      <c r="AP107" s="345"/>
      <c r="AQ107" s="345"/>
    </row>
    <row r="108" spans="17:43">
      <c r="Q108" s="345"/>
      <c r="R108" s="345"/>
      <c r="S108" s="345"/>
      <c r="T108" s="345"/>
      <c r="U108" s="345"/>
      <c r="V108" s="345"/>
      <c r="W108" s="345"/>
      <c r="X108" s="350"/>
      <c r="Y108" s="351"/>
      <c r="Z108" s="351"/>
      <c r="AA108" s="351"/>
      <c r="AB108" s="345"/>
      <c r="AC108" s="345"/>
      <c r="AD108" s="350"/>
      <c r="AE108" s="351"/>
      <c r="AF108" s="351"/>
      <c r="AG108" s="345"/>
      <c r="AH108" s="345"/>
      <c r="AI108" s="350"/>
      <c r="AJ108" s="351"/>
      <c r="AK108" s="345"/>
      <c r="AL108" s="345"/>
      <c r="AM108" s="350"/>
      <c r="AN108" s="350"/>
      <c r="AO108" s="350"/>
      <c r="AP108" s="345"/>
      <c r="AQ108" s="345"/>
    </row>
    <row r="109" spans="17:43">
      <c r="Q109" s="345"/>
      <c r="R109" s="345"/>
      <c r="S109" s="345"/>
      <c r="T109" s="345"/>
      <c r="U109" s="345"/>
      <c r="V109" s="345"/>
      <c r="W109" s="345"/>
      <c r="X109" s="350"/>
      <c r="Y109" s="351"/>
      <c r="Z109" s="351"/>
      <c r="AA109" s="351"/>
      <c r="AB109" s="345"/>
      <c r="AC109" s="345"/>
      <c r="AD109" s="350"/>
      <c r="AE109" s="351"/>
      <c r="AF109" s="351"/>
      <c r="AG109" s="345"/>
      <c r="AH109" s="345"/>
      <c r="AI109" s="350"/>
      <c r="AJ109" s="351"/>
      <c r="AK109" s="345"/>
      <c r="AL109" s="345"/>
      <c r="AM109" s="350"/>
      <c r="AN109" s="350"/>
      <c r="AO109" s="350"/>
      <c r="AP109" s="345"/>
      <c r="AQ109" s="345"/>
    </row>
    <row r="110" spans="17:43" ht="15.75" customHeight="1">
      <c r="Q110" s="345"/>
      <c r="R110" s="345"/>
      <c r="S110" s="345"/>
      <c r="T110" s="345"/>
      <c r="U110" s="345"/>
      <c r="V110" s="345"/>
      <c r="W110" s="345"/>
      <c r="X110" s="350"/>
      <c r="Y110" s="351"/>
      <c r="Z110" s="351"/>
      <c r="AA110" s="351"/>
      <c r="AB110" s="345"/>
      <c r="AC110" s="345"/>
      <c r="AD110" s="350"/>
      <c r="AE110" s="351"/>
      <c r="AF110" s="351"/>
      <c r="AG110" s="345"/>
      <c r="AH110" s="345"/>
      <c r="AI110" s="350"/>
      <c r="AJ110" s="350"/>
      <c r="AK110" s="345"/>
      <c r="AL110" s="345"/>
      <c r="AM110" s="350"/>
      <c r="AN110" s="350"/>
      <c r="AO110" s="350"/>
      <c r="AP110" s="345"/>
      <c r="AQ110" s="345"/>
    </row>
    <row r="111" spans="17:43">
      <c r="Q111" s="345"/>
      <c r="R111" s="345"/>
      <c r="S111" s="345"/>
      <c r="T111" s="345"/>
      <c r="U111" s="345"/>
      <c r="V111" s="345"/>
      <c r="W111" s="345"/>
      <c r="X111" s="350"/>
      <c r="Y111" s="351"/>
      <c r="Z111" s="351"/>
      <c r="AA111" s="351"/>
      <c r="AB111" s="345"/>
      <c r="AC111" s="345"/>
      <c r="AD111" s="350"/>
      <c r="AE111" s="351"/>
      <c r="AF111" s="351"/>
      <c r="AG111" s="345"/>
      <c r="AH111" s="345"/>
      <c r="AI111" s="350"/>
      <c r="AJ111" s="350"/>
      <c r="AK111" s="345"/>
      <c r="AL111" s="345"/>
      <c r="AM111" s="350"/>
      <c r="AN111" s="350"/>
      <c r="AO111" s="350"/>
      <c r="AP111" s="345"/>
      <c r="AQ111" s="345"/>
    </row>
    <row r="112" spans="17:43">
      <c r="Q112" s="345"/>
      <c r="R112" s="345"/>
      <c r="S112" s="345"/>
      <c r="T112" s="345"/>
      <c r="U112" s="345"/>
      <c r="V112" s="345"/>
      <c r="W112" s="345"/>
      <c r="X112" s="350"/>
      <c r="Y112" s="350"/>
      <c r="Z112" s="350"/>
      <c r="AA112" s="350"/>
      <c r="AB112" s="345"/>
      <c r="AC112" s="345"/>
      <c r="AD112" s="350"/>
      <c r="AE112" s="351"/>
      <c r="AF112" s="351"/>
      <c r="AG112" s="345"/>
      <c r="AH112" s="345"/>
      <c r="AI112" s="350"/>
      <c r="AJ112" s="351"/>
      <c r="AK112" s="345"/>
      <c r="AL112" s="345"/>
      <c r="AM112" s="350"/>
      <c r="AN112" s="350"/>
      <c r="AO112" s="350"/>
      <c r="AP112" s="345"/>
      <c r="AQ112" s="345"/>
    </row>
    <row r="113" spans="17:43">
      <c r="Q113" s="345"/>
      <c r="R113" s="345"/>
      <c r="S113" s="345"/>
      <c r="T113" s="345"/>
      <c r="U113" s="345"/>
      <c r="V113" s="345"/>
      <c r="W113" s="345"/>
      <c r="X113" s="350"/>
      <c r="Y113" s="350"/>
      <c r="Z113" s="350"/>
      <c r="AA113" s="350"/>
      <c r="AB113" s="345"/>
      <c r="AC113" s="345"/>
      <c r="AD113" s="350"/>
      <c r="AE113" s="350"/>
      <c r="AF113" s="350"/>
      <c r="AG113" s="345"/>
      <c r="AH113" s="345"/>
      <c r="AI113" s="350"/>
      <c r="AJ113" s="351"/>
      <c r="AK113" s="345"/>
      <c r="AL113" s="345"/>
      <c r="AM113" s="350"/>
      <c r="AN113" s="350"/>
      <c r="AO113" s="350"/>
      <c r="AP113" s="345"/>
      <c r="AQ113" s="345"/>
    </row>
    <row r="114" spans="17:43">
      <c r="Q114" s="345"/>
      <c r="R114" s="345"/>
      <c r="S114" s="345"/>
      <c r="T114" s="345"/>
      <c r="U114" s="345"/>
      <c r="V114" s="345"/>
      <c r="W114" s="345"/>
      <c r="X114" s="350"/>
      <c r="Y114" s="351"/>
      <c r="Z114" s="350"/>
      <c r="AA114" s="350"/>
      <c r="AB114" s="345"/>
      <c r="AC114" s="345"/>
      <c r="AD114" s="350"/>
      <c r="AE114" s="350"/>
      <c r="AF114" s="350"/>
      <c r="AG114" s="345"/>
      <c r="AH114" s="345"/>
      <c r="AI114" s="350"/>
      <c r="AJ114" s="350"/>
      <c r="AK114" s="345"/>
      <c r="AL114" s="345"/>
      <c r="AM114" s="350"/>
      <c r="AN114" s="350"/>
      <c r="AO114" s="350"/>
      <c r="AP114" s="345"/>
      <c r="AQ114" s="345"/>
    </row>
    <row r="115" spans="17:43">
      <c r="Q115" s="345"/>
      <c r="R115" s="345"/>
      <c r="S115" s="345"/>
      <c r="T115" s="345"/>
      <c r="U115" s="345"/>
      <c r="V115" s="345"/>
      <c r="W115" s="345"/>
      <c r="X115" s="350"/>
      <c r="Y115" s="351"/>
      <c r="Z115" s="351"/>
      <c r="AA115" s="351"/>
      <c r="AB115" s="345"/>
      <c r="AC115" s="345"/>
      <c r="AD115" s="350"/>
      <c r="AE115" s="351"/>
      <c r="AF115" s="351"/>
      <c r="AG115" s="345"/>
      <c r="AH115" s="345"/>
      <c r="AI115" s="351"/>
      <c r="AJ115" s="351"/>
      <c r="AK115" s="345"/>
      <c r="AL115" s="345"/>
      <c r="AM115" s="350"/>
      <c r="AN115" s="350"/>
      <c r="AO115" s="350"/>
      <c r="AP115" s="345"/>
      <c r="AQ115" s="345"/>
    </row>
    <row r="116" spans="17:43">
      <c r="Q116" s="345"/>
      <c r="R116" s="345"/>
      <c r="S116" s="345"/>
      <c r="T116" s="345"/>
      <c r="U116" s="345"/>
      <c r="V116" s="345"/>
      <c r="W116" s="345"/>
      <c r="X116" s="345"/>
      <c r="Y116" s="345"/>
      <c r="Z116" s="345"/>
      <c r="AA116" s="345"/>
      <c r="AB116" s="345"/>
      <c r="AC116" s="345"/>
      <c r="AD116" s="345"/>
      <c r="AE116" s="345"/>
      <c r="AF116" s="345"/>
      <c r="AG116" s="345"/>
      <c r="AH116" s="345"/>
      <c r="AI116" s="345"/>
      <c r="AJ116" s="345"/>
      <c r="AK116" s="345"/>
      <c r="AL116" s="345"/>
      <c r="AM116" s="345"/>
      <c r="AN116" s="345"/>
      <c r="AO116" s="345"/>
      <c r="AP116" s="345"/>
      <c r="AQ116" s="345"/>
    </row>
    <row r="117" spans="17:43">
      <c r="Q117" s="345"/>
      <c r="R117" s="345"/>
      <c r="S117" s="345"/>
      <c r="T117" s="345"/>
      <c r="U117" s="345"/>
      <c r="V117" s="345"/>
      <c r="W117" s="345"/>
      <c r="X117" s="345"/>
      <c r="Y117" s="345"/>
      <c r="Z117" s="345"/>
      <c r="AA117" s="345"/>
      <c r="AB117" s="345"/>
      <c r="AC117" s="345"/>
      <c r="AD117" s="345"/>
      <c r="AE117" s="345"/>
      <c r="AF117" s="345"/>
      <c r="AG117" s="345"/>
      <c r="AH117" s="345"/>
      <c r="AI117" s="345"/>
      <c r="AJ117" s="345"/>
      <c r="AK117" s="345"/>
      <c r="AL117" s="345"/>
      <c r="AM117" s="345"/>
      <c r="AN117" s="345"/>
      <c r="AO117" s="345"/>
      <c r="AP117" s="345"/>
      <c r="AQ117" s="345"/>
    </row>
    <row r="118" spans="17:43">
      <c r="Q118" s="345"/>
      <c r="R118" s="345"/>
      <c r="S118" s="345"/>
      <c r="T118" s="345"/>
      <c r="U118" s="345"/>
      <c r="V118" s="345"/>
      <c r="W118" s="345"/>
      <c r="X118" s="345"/>
      <c r="Y118" s="345"/>
      <c r="Z118" s="345"/>
      <c r="AA118" s="345"/>
      <c r="AB118" s="345"/>
      <c r="AC118" s="345"/>
      <c r="AD118" s="345"/>
      <c r="AE118" s="345"/>
      <c r="AF118" s="345"/>
      <c r="AG118" s="345"/>
      <c r="AH118" s="345"/>
      <c r="AI118" s="345"/>
      <c r="AJ118" s="345"/>
      <c r="AK118" s="345"/>
      <c r="AL118" s="345"/>
      <c r="AM118" s="345"/>
      <c r="AN118" s="345"/>
      <c r="AO118" s="345"/>
      <c r="AP118" s="345"/>
      <c r="AQ118" s="345"/>
    </row>
    <row r="119" spans="17:43">
      <c r="Q119" s="345"/>
      <c r="R119" s="345"/>
      <c r="S119" s="345"/>
      <c r="T119" s="345"/>
      <c r="U119" s="345"/>
      <c r="V119" s="345"/>
      <c r="W119" s="345"/>
      <c r="X119" s="345"/>
      <c r="Y119" s="345"/>
      <c r="Z119" s="345"/>
      <c r="AA119" s="345"/>
      <c r="AB119" s="345"/>
      <c r="AC119" s="345"/>
      <c r="AD119" s="345"/>
      <c r="AE119" s="345"/>
      <c r="AF119" s="345"/>
      <c r="AG119" s="345"/>
      <c r="AH119" s="345"/>
      <c r="AI119" s="345"/>
      <c r="AJ119" s="345"/>
      <c r="AK119" s="345"/>
      <c r="AL119" s="345"/>
      <c r="AM119" s="345"/>
      <c r="AN119" s="345"/>
      <c r="AO119" s="345"/>
      <c r="AP119" s="345"/>
      <c r="AQ119" s="345"/>
    </row>
    <row r="120" spans="17:43">
      <c r="Q120" s="345"/>
      <c r="R120" s="345"/>
      <c r="S120" s="345"/>
      <c r="T120" s="345"/>
      <c r="U120" s="345"/>
      <c r="V120" s="345"/>
      <c r="W120" s="345"/>
      <c r="X120" s="345"/>
      <c r="Y120" s="345"/>
      <c r="Z120" s="345"/>
      <c r="AA120" s="345"/>
      <c r="AB120" s="345"/>
      <c r="AC120" s="345"/>
      <c r="AD120" s="345"/>
      <c r="AE120" s="345"/>
      <c r="AF120" s="345"/>
      <c r="AG120" s="345"/>
      <c r="AH120" s="345"/>
      <c r="AI120" s="345"/>
      <c r="AJ120" s="345"/>
      <c r="AK120" s="345"/>
      <c r="AL120" s="345"/>
      <c r="AM120" s="345"/>
      <c r="AN120" s="345"/>
      <c r="AO120" s="345"/>
      <c r="AP120" s="345"/>
      <c r="AQ120" s="345"/>
    </row>
    <row r="121" spans="17:43">
      <c r="Q121" s="345"/>
      <c r="R121" s="345"/>
      <c r="S121" s="345"/>
      <c r="T121" s="345"/>
      <c r="U121" s="345"/>
      <c r="V121" s="345"/>
      <c r="W121" s="345"/>
      <c r="X121" s="345"/>
      <c r="Y121" s="345"/>
      <c r="Z121" s="345"/>
      <c r="AA121" s="345"/>
      <c r="AB121" s="345"/>
      <c r="AC121" s="345"/>
      <c r="AD121" s="345"/>
      <c r="AE121" s="345"/>
      <c r="AF121" s="345"/>
      <c r="AG121" s="345"/>
      <c r="AH121" s="345"/>
      <c r="AI121" s="345"/>
      <c r="AJ121" s="345"/>
      <c r="AK121" s="345"/>
      <c r="AL121" s="345"/>
      <c r="AM121" s="345"/>
      <c r="AN121" s="345"/>
      <c r="AO121" s="345"/>
      <c r="AP121" s="345"/>
      <c r="AQ121" s="345"/>
    </row>
    <row r="122" spans="17:43">
      <c r="Q122" s="345"/>
      <c r="R122" s="345"/>
      <c r="S122" s="345"/>
      <c r="T122" s="345"/>
      <c r="U122" s="345"/>
      <c r="V122" s="345"/>
      <c r="W122" s="345"/>
      <c r="X122" s="345"/>
      <c r="Y122" s="345"/>
      <c r="Z122" s="345"/>
      <c r="AA122" s="345"/>
      <c r="AB122" s="345"/>
      <c r="AC122" s="345"/>
      <c r="AD122" s="345"/>
      <c r="AE122" s="345"/>
      <c r="AF122" s="345"/>
      <c r="AG122" s="345"/>
      <c r="AH122" s="345"/>
      <c r="AI122" s="345"/>
      <c r="AJ122" s="345"/>
      <c r="AK122" s="345"/>
      <c r="AL122" s="345"/>
      <c r="AM122" s="345"/>
      <c r="AN122" s="345"/>
      <c r="AO122" s="345"/>
      <c r="AP122" s="345"/>
      <c r="AQ122" s="345"/>
    </row>
    <row r="123" spans="17:43">
      <c r="Q123" s="345"/>
      <c r="R123" s="345"/>
      <c r="S123" s="345"/>
      <c r="T123" s="345"/>
      <c r="U123" s="345"/>
      <c r="V123" s="345"/>
      <c r="W123" s="345"/>
      <c r="X123" s="345"/>
      <c r="Y123" s="345"/>
      <c r="Z123" s="345"/>
      <c r="AA123" s="345"/>
      <c r="AB123" s="345"/>
      <c r="AC123" s="345"/>
      <c r="AD123" s="345"/>
      <c r="AE123" s="345"/>
      <c r="AF123" s="345"/>
      <c r="AG123" s="345"/>
      <c r="AH123" s="345"/>
      <c r="AI123" s="345"/>
      <c r="AJ123" s="345"/>
      <c r="AK123" s="345"/>
      <c r="AL123" s="345"/>
      <c r="AM123" s="345"/>
      <c r="AN123" s="345"/>
      <c r="AO123" s="345"/>
      <c r="AP123" s="345"/>
      <c r="AQ123" s="345"/>
    </row>
    <row r="124" spans="17:43">
      <c r="Q124" s="345"/>
      <c r="R124" s="345"/>
      <c r="S124" s="345"/>
      <c r="T124" s="345"/>
      <c r="U124" s="345"/>
      <c r="V124" s="345"/>
      <c r="W124" s="345"/>
      <c r="X124" s="345"/>
      <c r="Y124" s="345"/>
      <c r="Z124" s="345"/>
      <c r="AA124" s="345"/>
      <c r="AB124" s="345"/>
      <c r="AC124" s="345"/>
      <c r="AD124" s="345"/>
      <c r="AE124" s="345"/>
      <c r="AF124" s="345"/>
      <c r="AG124" s="345"/>
      <c r="AH124" s="345"/>
      <c r="AI124" s="345"/>
      <c r="AJ124" s="345"/>
      <c r="AK124" s="345"/>
      <c r="AL124" s="345"/>
      <c r="AM124" s="345"/>
      <c r="AN124" s="345"/>
      <c r="AO124" s="345"/>
      <c r="AP124" s="345"/>
      <c r="AQ124" s="345"/>
    </row>
    <row r="125" spans="17:43">
      <c r="Q125" s="345"/>
      <c r="R125" s="345"/>
      <c r="S125" s="345"/>
      <c r="T125" s="345"/>
      <c r="U125" s="345"/>
      <c r="V125" s="345"/>
      <c r="W125" s="345"/>
      <c r="X125" s="345"/>
      <c r="Y125" s="345"/>
      <c r="Z125" s="345"/>
      <c r="AA125" s="345"/>
      <c r="AB125" s="345"/>
      <c r="AC125" s="345"/>
      <c r="AD125" s="345"/>
      <c r="AE125" s="345"/>
      <c r="AF125" s="345"/>
      <c r="AG125" s="345"/>
      <c r="AH125" s="345"/>
      <c r="AI125" s="345"/>
      <c r="AJ125" s="345"/>
      <c r="AK125" s="345"/>
      <c r="AL125" s="345"/>
      <c r="AM125" s="345"/>
      <c r="AN125" s="345"/>
      <c r="AO125" s="345"/>
      <c r="AP125" s="345"/>
      <c r="AQ125" s="345"/>
    </row>
    <row r="126" spans="17:43" ht="15.75" customHeight="1">
      <c r="Q126" s="345"/>
      <c r="R126" s="345"/>
      <c r="S126" s="345"/>
      <c r="T126" s="345"/>
      <c r="U126" s="345"/>
      <c r="V126" s="345"/>
      <c r="W126" s="345"/>
      <c r="X126" s="345"/>
      <c r="Y126" s="345"/>
      <c r="Z126" s="345"/>
      <c r="AA126" s="345"/>
      <c r="AB126" s="345"/>
      <c r="AC126" s="345"/>
      <c r="AD126" s="345"/>
      <c r="AE126" s="345"/>
      <c r="AF126" s="345"/>
      <c r="AG126" s="345"/>
      <c r="AH126" s="345"/>
      <c r="AI126" s="345"/>
      <c r="AJ126" s="345"/>
      <c r="AK126" s="345"/>
      <c r="AL126" s="345"/>
      <c r="AM126" s="345"/>
      <c r="AN126" s="345"/>
      <c r="AO126" s="345"/>
      <c r="AP126" s="345"/>
      <c r="AQ126" s="345"/>
    </row>
    <row r="127" spans="17:43">
      <c r="Q127" s="345"/>
      <c r="R127" s="345"/>
      <c r="S127" s="345"/>
      <c r="T127" s="345"/>
      <c r="U127" s="345"/>
      <c r="V127" s="345"/>
      <c r="W127" s="345"/>
      <c r="X127" s="345"/>
      <c r="Y127" s="345"/>
      <c r="Z127" s="345"/>
      <c r="AA127" s="345"/>
      <c r="AB127" s="345"/>
      <c r="AC127" s="345"/>
      <c r="AD127" s="345"/>
      <c r="AE127" s="345"/>
      <c r="AF127" s="345"/>
      <c r="AG127" s="345"/>
      <c r="AH127" s="345"/>
      <c r="AI127" s="345"/>
      <c r="AJ127" s="345"/>
      <c r="AK127" s="345"/>
      <c r="AL127" s="345"/>
      <c r="AM127" s="345"/>
      <c r="AN127" s="345"/>
      <c r="AO127" s="345"/>
      <c r="AP127" s="345"/>
      <c r="AQ127" s="345"/>
    </row>
    <row r="128" spans="17:43">
      <c r="U128" s="345"/>
      <c r="V128" s="345"/>
      <c r="W128" s="345"/>
      <c r="X128" s="345"/>
      <c r="Y128" s="345"/>
      <c r="Z128" s="345"/>
      <c r="AA128" s="345"/>
      <c r="AB128" s="345"/>
      <c r="AC128" s="345"/>
      <c r="AD128" s="345"/>
      <c r="AE128" s="345"/>
      <c r="AF128" s="345"/>
      <c r="AG128" s="345"/>
      <c r="AH128" s="345"/>
      <c r="AI128" s="345"/>
      <c r="AJ128" s="345"/>
      <c r="AK128" s="345"/>
      <c r="AL128" s="345"/>
      <c r="AM128" s="345"/>
      <c r="AN128" s="345"/>
      <c r="AO128" s="345"/>
      <c r="AP128" s="345"/>
      <c r="AQ128" s="345"/>
    </row>
    <row r="129" spans="21:27">
      <c r="U129" s="345"/>
      <c r="V129" s="345"/>
      <c r="W129" s="345"/>
      <c r="X129" s="345"/>
      <c r="Y129" s="345"/>
      <c r="Z129" s="345"/>
      <c r="AA129" s="345"/>
    </row>
    <row r="130" spans="21:27">
      <c r="U130" s="345"/>
      <c r="V130" s="345"/>
      <c r="W130" s="345"/>
      <c r="X130" s="345"/>
      <c r="Y130" s="345"/>
      <c r="Z130" s="345"/>
      <c r="AA130" s="345"/>
    </row>
    <row r="131" spans="21:27">
      <c r="U131" s="345"/>
      <c r="V131" s="345"/>
      <c r="W131" s="345"/>
      <c r="X131" s="345"/>
      <c r="Y131" s="345"/>
      <c r="Z131" s="345"/>
      <c r="AA131" s="345"/>
    </row>
    <row r="132" spans="21:27">
      <c r="U132" s="345"/>
      <c r="V132" s="345"/>
      <c r="W132" s="345"/>
      <c r="X132" s="345"/>
      <c r="Y132" s="345"/>
      <c r="Z132" s="345"/>
      <c r="AA132" s="345"/>
    </row>
    <row r="133" spans="21:27">
      <c r="U133" s="345"/>
      <c r="V133" s="345"/>
      <c r="W133" s="345"/>
      <c r="X133" s="345"/>
      <c r="Y133" s="345"/>
      <c r="Z133" s="345"/>
      <c r="AA133" s="345"/>
    </row>
    <row r="134" spans="21:27">
      <c r="U134" s="345"/>
      <c r="V134" s="345"/>
      <c r="W134" s="345"/>
      <c r="X134" s="345"/>
      <c r="Y134" s="345"/>
      <c r="Z134" s="345"/>
      <c r="AA134" s="345"/>
    </row>
    <row r="135" spans="21:27">
      <c r="U135" s="345"/>
      <c r="V135" s="345"/>
      <c r="W135" s="345"/>
      <c r="X135" s="345"/>
      <c r="Y135" s="345"/>
      <c r="Z135" s="345"/>
      <c r="AA135" s="345"/>
    </row>
    <row r="136" spans="21:27">
      <c r="U136" s="345"/>
      <c r="V136" s="345"/>
      <c r="W136" s="345"/>
      <c r="X136" s="345"/>
      <c r="Y136" s="345"/>
      <c r="Z136" s="345"/>
      <c r="AA136" s="345"/>
    </row>
    <row r="137" spans="21:27">
      <c r="U137" s="345"/>
      <c r="V137" s="345"/>
      <c r="W137" s="345"/>
      <c r="X137" s="345"/>
      <c r="Y137" s="345"/>
      <c r="Z137" s="345"/>
      <c r="AA137" s="345"/>
    </row>
    <row r="138" spans="21:27">
      <c r="U138" s="345"/>
      <c r="V138" s="345"/>
      <c r="W138" s="345"/>
      <c r="X138" s="345"/>
      <c r="Y138" s="345"/>
      <c r="Z138" s="345"/>
      <c r="AA138" s="345"/>
    </row>
    <row r="139" spans="21:27">
      <c r="U139" s="345"/>
      <c r="V139" s="345"/>
      <c r="W139" s="345"/>
      <c r="X139" s="345"/>
      <c r="Y139" s="345"/>
      <c r="Z139" s="345"/>
      <c r="AA139" s="345"/>
    </row>
    <row r="140" spans="21:27">
      <c r="U140" s="345"/>
      <c r="V140" s="345"/>
      <c r="W140" s="345"/>
      <c r="X140" s="345"/>
      <c r="Y140" s="345"/>
      <c r="Z140" s="345"/>
      <c r="AA140" s="345"/>
    </row>
    <row r="141" spans="21:27">
      <c r="U141" s="345"/>
      <c r="V141" s="345"/>
      <c r="W141" s="345"/>
      <c r="X141" s="345"/>
      <c r="Y141" s="345"/>
      <c r="Z141" s="345"/>
      <c r="AA141" s="345"/>
    </row>
    <row r="142" spans="21:27">
      <c r="U142" s="345"/>
      <c r="V142" s="345"/>
      <c r="W142" s="345"/>
      <c r="X142" s="345"/>
      <c r="Y142" s="345"/>
      <c r="Z142" s="345"/>
      <c r="AA142" s="345"/>
    </row>
    <row r="143" spans="21:27">
      <c r="U143" s="345"/>
      <c r="V143" s="345"/>
      <c r="W143" s="345"/>
      <c r="X143" s="345"/>
      <c r="Y143" s="345"/>
      <c r="Z143" s="345"/>
      <c r="AA143" s="345"/>
    </row>
    <row r="144" spans="21:27">
      <c r="U144" s="345"/>
      <c r="V144" s="345"/>
      <c r="W144" s="345"/>
      <c r="X144" s="345"/>
      <c r="Y144" s="345"/>
      <c r="Z144" s="345"/>
      <c r="AA144" s="345"/>
    </row>
    <row r="161" ht="12.75" customHeight="1"/>
    <row r="162" ht="12.75" customHeight="1"/>
    <row r="163" ht="12.75" customHeight="1"/>
    <row r="164" ht="12.75" customHeight="1"/>
  </sheetData>
  <mergeCells count="10">
    <mergeCell ref="AR29:AS29"/>
    <mergeCell ref="A4:K4"/>
    <mergeCell ref="A6:A7"/>
    <mergeCell ref="B6:D6"/>
    <mergeCell ref="E6:G6"/>
    <mergeCell ref="H6:J6"/>
    <mergeCell ref="T6:V6"/>
    <mergeCell ref="N6:P6"/>
    <mergeCell ref="Q6:S6"/>
    <mergeCell ref="K6:M6"/>
  </mergeCells>
  <phoneticPr fontId="0" type="noConversion"/>
  <pageMargins left="0.75" right="0.75" top="1" bottom="1" header="0.5" footer="0.5"/>
  <pageSetup scale="43" orientation="portrait" r:id="rId1"/>
  <headerFooter alignWithMargins="0">
    <oddFooter>&amp;C&amp;14B-&amp;P-4</oddFooter>
  </headerFooter>
  <drawing r:id="rId2"/>
</worksheet>
</file>

<file path=xl/worksheets/sheet18.xml><?xml version="1.0" encoding="utf-8"?>
<worksheet xmlns="http://schemas.openxmlformats.org/spreadsheetml/2006/main" xmlns:r="http://schemas.openxmlformats.org/officeDocument/2006/relationships">
  <sheetPr codeName="Sheet23">
    <pageSetUpPr fitToPage="1"/>
  </sheetPr>
  <dimension ref="A1:AE119"/>
  <sheetViews>
    <sheetView topLeftCell="A10" zoomScale="75" zoomScaleNormal="75" workbookViewId="0">
      <selection activeCell="U37" sqref="U37"/>
    </sheetView>
  </sheetViews>
  <sheetFormatPr defaultColWidth="11" defaultRowHeight="12.75"/>
  <cols>
    <col min="1" max="1" width="11.28515625" style="88" customWidth="1"/>
    <col min="2" max="2" width="9.28515625" style="88" bestFit="1" customWidth="1"/>
    <col min="3" max="3" width="11" style="88" bestFit="1" customWidth="1"/>
    <col min="4" max="4" width="6.42578125" style="88" bestFit="1" customWidth="1"/>
    <col min="5" max="6" width="9.28515625" style="88" bestFit="1" customWidth="1"/>
    <col min="7" max="7" width="7" style="88" bestFit="1" customWidth="1"/>
    <col min="8" max="8" width="7.7109375" style="88" bestFit="1" customWidth="1"/>
    <col min="9" max="9" width="8.42578125" style="88" bestFit="1" customWidth="1"/>
    <col min="10" max="10" width="6.42578125" style="88" bestFit="1" customWidth="1"/>
    <col min="11" max="11" width="7.7109375" style="88" bestFit="1" customWidth="1"/>
    <col min="12" max="12" width="8.42578125" style="88" bestFit="1" customWidth="1"/>
    <col min="13" max="13" width="7" style="88" bestFit="1" customWidth="1"/>
    <col min="14" max="14" width="7.7109375" style="88" bestFit="1" customWidth="1"/>
    <col min="15" max="15" width="8.42578125" style="88" bestFit="1" customWidth="1"/>
    <col min="16" max="16" width="10.5703125" style="88" bestFit="1" customWidth="1"/>
    <col min="17" max="17" width="7.7109375" style="88" bestFit="1" customWidth="1"/>
    <col min="18" max="18" width="8.28515625" style="88" customWidth="1"/>
    <col min="19" max="19" width="10.5703125" style="88" bestFit="1" customWidth="1"/>
    <col min="20" max="20" width="9.28515625" style="88" bestFit="1" customWidth="1"/>
    <col min="21" max="21" width="10.85546875" style="88" bestFit="1" customWidth="1"/>
    <col min="22" max="22" width="10.5703125" style="88" bestFit="1" customWidth="1"/>
    <col min="23" max="24" width="7.28515625" style="88" customWidth="1"/>
    <col min="25" max="27" width="8.85546875" style="88" customWidth="1"/>
    <col min="28" max="16384" width="11" style="88"/>
  </cols>
  <sheetData>
    <row r="1" spans="1:22" ht="26.25">
      <c r="A1" s="335" t="s">
        <v>218</v>
      </c>
    </row>
    <row r="2" spans="1:22" ht="18">
      <c r="A2" s="82" t="s">
        <v>79</v>
      </c>
      <c r="B2" s="83"/>
      <c r="C2" s="83"/>
      <c r="D2" s="83"/>
      <c r="E2" s="83"/>
      <c r="F2" s="83"/>
      <c r="G2" s="83"/>
      <c r="H2" s="83"/>
      <c r="I2" s="83"/>
      <c r="J2" s="83"/>
      <c r="K2" s="83"/>
      <c r="L2" s="83"/>
      <c r="M2" s="83"/>
      <c r="N2" s="83"/>
      <c r="O2" s="83"/>
      <c r="P2" s="83"/>
    </row>
    <row r="3" spans="1:22" ht="14.25">
      <c r="A3" s="90"/>
      <c r="B3" s="83"/>
      <c r="C3" s="83"/>
      <c r="D3" s="83"/>
      <c r="E3" s="83"/>
      <c r="F3" s="83"/>
      <c r="G3" s="83"/>
      <c r="H3" s="83"/>
      <c r="I3" s="83"/>
      <c r="J3" s="83"/>
      <c r="K3" s="83"/>
      <c r="L3" s="83"/>
      <c r="M3" s="83"/>
      <c r="N3" s="83"/>
      <c r="O3" s="83"/>
      <c r="P3" s="83"/>
      <c r="T3" s="344"/>
    </row>
    <row r="4" spans="1:22" ht="15" customHeight="1">
      <c r="A4" s="574" t="s">
        <v>212</v>
      </c>
      <c r="B4" s="574"/>
      <c r="C4" s="574"/>
      <c r="D4" s="574"/>
      <c r="E4" s="574"/>
      <c r="F4" s="574"/>
      <c r="G4" s="574"/>
      <c r="H4" s="574"/>
      <c r="I4" s="574"/>
      <c r="J4" s="574"/>
      <c r="K4" s="574"/>
      <c r="L4" s="574"/>
      <c r="M4" s="333"/>
      <c r="N4" s="333"/>
      <c r="O4" s="333"/>
      <c r="P4" s="333"/>
      <c r="Q4" s="333"/>
    </row>
    <row r="5" spans="1:22" ht="15" thickBot="1">
      <c r="A5" s="83"/>
      <c r="B5" s="83"/>
      <c r="C5" s="83"/>
      <c r="D5" s="83"/>
      <c r="E5" s="83"/>
      <c r="F5" s="83"/>
      <c r="G5" s="83"/>
      <c r="H5" s="83"/>
      <c r="I5" s="83"/>
      <c r="J5" s="83"/>
      <c r="K5" s="83"/>
      <c r="L5" s="83"/>
      <c r="M5" s="83"/>
      <c r="N5" s="83"/>
      <c r="O5" s="83"/>
      <c r="P5" s="83"/>
    </row>
    <row r="6" spans="1:22" ht="12.75" customHeight="1">
      <c r="A6" s="553" t="s">
        <v>10</v>
      </c>
      <c r="B6" s="558" t="s">
        <v>15</v>
      </c>
      <c r="C6" s="556"/>
      <c r="D6" s="559"/>
      <c r="E6" s="555" t="s">
        <v>126</v>
      </c>
      <c r="F6" s="556"/>
      <c r="G6" s="559"/>
      <c r="H6" s="555" t="s">
        <v>128</v>
      </c>
      <c r="I6" s="556"/>
      <c r="J6" s="559"/>
      <c r="K6" s="555" t="s">
        <v>125</v>
      </c>
      <c r="L6" s="556"/>
      <c r="M6" s="559"/>
      <c r="N6" s="555" t="s">
        <v>127</v>
      </c>
      <c r="O6" s="556"/>
      <c r="P6" s="559"/>
      <c r="Q6" s="555" t="s">
        <v>129</v>
      </c>
      <c r="R6" s="556"/>
      <c r="S6" s="559"/>
      <c r="T6" s="555" t="s">
        <v>9</v>
      </c>
      <c r="U6" s="556"/>
      <c r="V6" s="559"/>
    </row>
    <row r="7" spans="1:22" ht="30" customHeight="1" thickBot="1">
      <c r="A7" s="554"/>
      <c r="B7" s="341" t="s">
        <v>11</v>
      </c>
      <c r="C7" s="342" t="s">
        <v>12</v>
      </c>
      <c r="D7" s="343" t="s">
        <v>13</v>
      </c>
      <c r="E7" s="158" t="s">
        <v>11</v>
      </c>
      <c r="F7" s="159" t="s">
        <v>12</v>
      </c>
      <c r="G7" s="160" t="s">
        <v>13</v>
      </c>
      <c r="H7" s="158" t="s">
        <v>11</v>
      </c>
      <c r="I7" s="159" t="s">
        <v>12</v>
      </c>
      <c r="J7" s="160" t="s">
        <v>13</v>
      </c>
      <c r="K7" s="158" t="s">
        <v>11</v>
      </c>
      <c r="L7" s="159" t="s">
        <v>12</v>
      </c>
      <c r="M7" s="160" t="s">
        <v>13</v>
      </c>
      <c r="N7" s="158" t="s">
        <v>11</v>
      </c>
      <c r="O7" s="159" t="s">
        <v>12</v>
      </c>
      <c r="P7" s="160" t="s">
        <v>13</v>
      </c>
      <c r="Q7" s="158" t="s">
        <v>11</v>
      </c>
      <c r="R7" s="159" t="s">
        <v>12</v>
      </c>
      <c r="S7" s="160" t="s">
        <v>13</v>
      </c>
      <c r="T7" s="158" t="s">
        <v>11</v>
      </c>
      <c r="U7" s="159" t="s">
        <v>12</v>
      </c>
      <c r="V7" s="160" t="s">
        <v>13</v>
      </c>
    </row>
    <row r="8" spans="1:22">
      <c r="A8" s="91">
        <v>1996</v>
      </c>
      <c r="B8" s="336">
        <v>12877</v>
      </c>
      <c r="C8" s="383">
        <v>83430</v>
      </c>
      <c r="D8" s="92">
        <f t="shared" ref="D8:D23" si="0">IF(C8=0, "NA", B8/C8)</f>
        <v>0.15434495984657798</v>
      </c>
      <c r="E8" s="336">
        <v>3379</v>
      </c>
      <c r="F8" s="383">
        <v>19817</v>
      </c>
      <c r="G8" s="92">
        <f t="shared" ref="G8:G23" si="1">IF(F8=0, "NA", E8/F8)</f>
        <v>0.17051016803754351</v>
      </c>
      <c r="H8" s="336"/>
      <c r="I8" s="383"/>
      <c r="J8" s="92"/>
      <c r="K8" s="336"/>
      <c r="L8" s="383"/>
      <c r="M8" s="92"/>
      <c r="N8" s="336"/>
      <c r="O8" s="383"/>
      <c r="P8" s="92"/>
      <c r="Q8" s="336"/>
      <c r="R8" s="383"/>
      <c r="S8" s="92"/>
      <c r="T8" s="336">
        <f>SUM(Q8,N8,K8,H8,E8,B8)</f>
        <v>16256</v>
      </c>
      <c r="U8" s="383">
        <f>SUM(R8,O8,L8,I8,F8,C8)</f>
        <v>103247</v>
      </c>
      <c r="V8" s="92">
        <f t="shared" ref="V8:V22" si="2">IF(U8=0, "NA", T8/U8)</f>
        <v>0.15744767402442686</v>
      </c>
    </row>
    <row r="9" spans="1:22">
      <c r="A9" s="89">
        <v>1997</v>
      </c>
      <c r="B9" s="337">
        <v>17332</v>
      </c>
      <c r="C9" s="382">
        <v>117830</v>
      </c>
      <c r="D9" s="84">
        <f t="shared" si="0"/>
        <v>0.14709326996520411</v>
      </c>
      <c r="E9" s="337">
        <v>4761</v>
      </c>
      <c r="F9" s="382">
        <v>30546</v>
      </c>
      <c r="G9" s="84">
        <f t="shared" si="1"/>
        <v>0.15586328815556866</v>
      </c>
      <c r="H9" s="337"/>
      <c r="I9" s="382"/>
      <c r="J9" s="84"/>
      <c r="K9" s="337">
        <v>19</v>
      </c>
      <c r="L9" s="382">
        <v>111</v>
      </c>
      <c r="M9" s="84">
        <f t="shared" ref="M9:M23" si="3">IF(L9=0, "NA", K9/L9)</f>
        <v>0.17117117117117117</v>
      </c>
      <c r="N9" s="337">
        <v>3</v>
      </c>
      <c r="O9" s="382">
        <v>13</v>
      </c>
      <c r="P9" s="84">
        <f t="shared" ref="P9:P22" si="4">IF(O9=0, "NA", N9/O9)</f>
        <v>0.23076923076923078</v>
      </c>
      <c r="Q9" s="337"/>
      <c r="R9" s="382"/>
      <c r="S9" s="84"/>
      <c r="T9" s="337">
        <f t="shared" ref="T9:T22" si="5">SUM(Q9,N9,K9,H9,E9,B9)</f>
        <v>22115</v>
      </c>
      <c r="U9" s="382">
        <f t="shared" ref="U9:U22" si="6">SUM(R9,O9,L9,I9,F9,C9)</f>
        <v>148500</v>
      </c>
      <c r="V9" s="84">
        <f t="shared" si="2"/>
        <v>0.14892255892255893</v>
      </c>
    </row>
    <row r="10" spans="1:22">
      <c r="A10" s="89">
        <v>1998</v>
      </c>
      <c r="B10" s="337">
        <v>19553</v>
      </c>
      <c r="C10" s="382">
        <v>144843</v>
      </c>
      <c r="D10" s="84">
        <f t="shared" si="0"/>
        <v>0.1349944422581692</v>
      </c>
      <c r="E10" s="337">
        <v>5399</v>
      </c>
      <c r="F10" s="382">
        <v>37991</v>
      </c>
      <c r="G10" s="84">
        <f t="shared" si="1"/>
        <v>0.14211260561711983</v>
      </c>
      <c r="H10" s="337"/>
      <c r="I10" s="382"/>
      <c r="J10" s="84"/>
      <c r="K10" s="337">
        <v>38</v>
      </c>
      <c r="L10" s="382">
        <v>254</v>
      </c>
      <c r="M10" s="84">
        <f t="shared" si="3"/>
        <v>0.14960629921259844</v>
      </c>
      <c r="N10" s="337">
        <v>3</v>
      </c>
      <c r="O10" s="382">
        <v>17</v>
      </c>
      <c r="P10" s="84">
        <f t="shared" si="4"/>
        <v>0.17647058823529413</v>
      </c>
      <c r="Q10" s="337"/>
      <c r="R10" s="382"/>
      <c r="S10" s="84"/>
      <c r="T10" s="337">
        <f t="shared" si="5"/>
        <v>24993</v>
      </c>
      <c r="U10" s="382">
        <f t="shared" si="6"/>
        <v>183105</v>
      </c>
      <c r="V10" s="84">
        <f t="shared" si="2"/>
        <v>0.13649545342836078</v>
      </c>
    </row>
    <row r="11" spans="1:22">
      <c r="A11" s="89">
        <v>1999</v>
      </c>
      <c r="B11" s="337">
        <v>21403</v>
      </c>
      <c r="C11" s="382">
        <v>176334</v>
      </c>
      <c r="D11" s="84">
        <f t="shared" si="0"/>
        <v>0.12137761293908152</v>
      </c>
      <c r="E11" s="337">
        <v>5506</v>
      </c>
      <c r="F11" s="382">
        <v>45937</v>
      </c>
      <c r="G11" s="84">
        <f t="shared" si="1"/>
        <v>0.11985980799791018</v>
      </c>
      <c r="H11" s="337"/>
      <c r="I11" s="382"/>
      <c r="J11" s="84"/>
      <c r="K11" s="337">
        <v>12</v>
      </c>
      <c r="L11" s="382">
        <v>171</v>
      </c>
      <c r="M11" s="84">
        <f t="shared" si="3"/>
        <v>7.0175438596491224E-2</v>
      </c>
      <c r="N11" s="337">
        <v>3</v>
      </c>
      <c r="O11" s="382">
        <v>7</v>
      </c>
      <c r="P11" s="84">
        <f t="shared" si="4"/>
        <v>0.42857142857142855</v>
      </c>
      <c r="Q11" s="337"/>
      <c r="R11" s="382"/>
      <c r="S11" s="84"/>
      <c r="T11" s="337">
        <f t="shared" si="5"/>
        <v>26924</v>
      </c>
      <c r="U11" s="382">
        <f t="shared" si="6"/>
        <v>222449</v>
      </c>
      <c r="V11" s="84">
        <f t="shared" si="2"/>
        <v>0.1210344843087629</v>
      </c>
    </row>
    <row r="12" spans="1:22">
      <c r="A12" s="89">
        <v>2000</v>
      </c>
      <c r="B12" s="337">
        <v>24440</v>
      </c>
      <c r="C12" s="382">
        <v>214250</v>
      </c>
      <c r="D12" s="84">
        <f t="shared" si="0"/>
        <v>0.11407234539089849</v>
      </c>
      <c r="E12" s="337">
        <v>6037</v>
      </c>
      <c r="F12" s="382">
        <v>54917</v>
      </c>
      <c r="G12" s="84">
        <f t="shared" si="1"/>
        <v>0.1099295300180272</v>
      </c>
      <c r="H12" s="337"/>
      <c r="I12" s="382"/>
      <c r="J12" s="84"/>
      <c r="K12" s="337">
        <v>39</v>
      </c>
      <c r="L12" s="382">
        <v>366</v>
      </c>
      <c r="M12" s="84">
        <f t="shared" si="3"/>
        <v>0.10655737704918032</v>
      </c>
      <c r="N12" s="337">
        <v>0</v>
      </c>
      <c r="O12" s="382">
        <v>1</v>
      </c>
      <c r="P12" s="84">
        <f t="shared" si="4"/>
        <v>0</v>
      </c>
      <c r="Q12" s="337"/>
      <c r="R12" s="382"/>
      <c r="S12" s="84"/>
      <c r="T12" s="337">
        <f t="shared" si="5"/>
        <v>30516</v>
      </c>
      <c r="U12" s="382">
        <f t="shared" si="6"/>
        <v>269534</v>
      </c>
      <c r="V12" s="84">
        <f t="shared" si="2"/>
        <v>0.11321762746072851</v>
      </c>
    </row>
    <row r="13" spans="1:22">
      <c r="A13" s="89">
        <v>2001</v>
      </c>
      <c r="B13" s="337">
        <v>26666</v>
      </c>
      <c r="C13" s="382">
        <v>216768</v>
      </c>
      <c r="D13" s="84">
        <f t="shared" si="0"/>
        <v>0.12301631237082965</v>
      </c>
      <c r="E13" s="337">
        <v>7969</v>
      </c>
      <c r="F13" s="382">
        <v>58551</v>
      </c>
      <c r="G13" s="84">
        <f t="shared" si="1"/>
        <v>0.13610356782975525</v>
      </c>
      <c r="H13" s="337"/>
      <c r="I13" s="382"/>
      <c r="J13" s="84"/>
      <c r="K13" s="337">
        <v>29</v>
      </c>
      <c r="L13" s="382">
        <v>297</v>
      </c>
      <c r="M13" s="84">
        <f t="shared" si="3"/>
        <v>9.7643097643097643E-2</v>
      </c>
      <c r="N13" s="337">
        <v>0</v>
      </c>
      <c r="O13" s="382">
        <v>2</v>
      </c>
      <c r="P13" s="84">
        <f t="shared" si="4"/>
        <v>0</v>
      </c>
      <c r="Q13" s="337"/>
      <c r="R13" s="382"/>
      <c r="S13" s="84"/>
      <c r="T13" s="337">
        <f t="shared" si="5"/>
        <v>34664</v>
      </c>
      <c r="U13" s="382">
        <f t="shared" si="6"/>
        <v>275618</v>
      </c>
      <c r="V13" s="84">
        <f t="shared" si="2"/>
        <v>0.12576827347996139</v>
      </c>
    </row>
    <row r="14" spans="1:22">
      <c r="A14" s="89">
        <v>2002</v>
      </c>
      <c r="B14" s="337">
        <v>21371</v>
      </c>
      <c r="C14" s="382">
        <v>230244</v>
      </c>
      <c r="D14" s="84">
        <f t="shared" si="0"/>
        <v>9.2818922534354864E-2</v>
      </c>
      <c r="E14" s="337">
        <v>7023</v>
      </c>
      <c r="F14" s="382">
        <v>68584</v>
      </c>
      <c r="G14" s="84">
        <f t="shared" si="1"/>
        <v>0.10239997667094367</v>
      </c>
      <c r="H14" s="337"/>
      <c r="I14" s="382"/>
      <c r="J14" s="84"/>
      <c r="K14" s="337">
        <v>57</v>
      </c>
      <c r="L14" s="382">
        <v>521</v>
      </c>
      <c r="M14" s="84">
        <f t="shared" si="3"/>
        <v>0.10940499040307101</v>
      </c>
      <c r="N14" s="337">
        <v>1</v>
      </c>
      <c r="O14" s="382">
        <v>5</v>
      </c>
      <c r="P14" s="84">
        <f t="shared" si="4"/>
        <v>0.2</v>
      </c>
      <c r="Q14" s="337"/>
      <c r="R14" s="382"/>
      <c r="S14" s="84"/>
      <c r="T14" s="337">
        <f t="shared" si="5"/>
        <v>28452</v>
      </c>
      <c r="U14" s="382">
        <f t="shared" si="6"/>
        <v>299354</v>
      </c>
      <c r="V14" s="84">
        <f t="shared" si="2"/>
        <v>9.5044662840650204E-2</v>
      </c>
    </row>
    <row r="15" spans="1:22">
      <c r="A15" s="89">
        <v>2003</v>
      </c>
      <c r="B15" s="337">
        <v>16749</v>
      </c>
      <c r="C15" s="382">
        <v>241955</v>
      </c>
      <c r="D15" s="84">
        <f t="shared" si="0"/>
        <v>6.9223615961645765E-2</v>
      </c>
      <c r="E15" s="337">
        <v>5745</v>
      </c>
      <c r="F15" s="382">
        <v>72074</v>
      </c>
      <c r="G15" s="84">
        <f t="shared" si="1"/>
        <v>7.9709742764381059E-2</v>
      </c>
      <c r="H15" s="337"/>
      <c r="I15" s="382"/>
      <c r="J15" s="84"/>
      <c r="K15" s="337">
        <v>51</v>
      </c>
      <c r="L15" s="382">
        <v>621</v>
      </c>
      <c r="M15" s="84">
        <f t="shared" si="3"/>
        <v>8.2125603864734303E-2</v>
      </c>
      <c r="N15" s="337">
        <v>3</v>
      </c>
      <c r="O15" s="382">
        <v>7</v>
      </c>
      <c r="P15" s="84">
        <f t="shared" si="4"/>
        <v>0.42857142857142855</v>
      </c>
      <c r="Q15" s="337"/>
      <c r="R15" s="382"/>
      <c r="S15" s="84"/>
      <c r="T15" s="337">
        <f t="shared" si="5"/>
        <v>22548</v>
      </c>
      <c r="U15" s="382">
        <f t="shared" si="6"/>
        <v>314657</v>
      </c>
      <c r="V15" s="84">
        <f t="shared" si="2"/>
        <v>7.1658981049205955E-2</v>
      </c>
    </row>
    <row r="16" spans="1:22">
      <c r="A16" s="89">
        <v>2004</v>
      </c>
      <c r="B16" s="337">
        <v>12340</v>
      </c>
      <c r="C16" s="382">
        <v>248280</v>
      </c>
      <c r="D16" s="84">
        <f t="shared" si="0"/>
        <v>4.9701949411954244E-2</v>
      </c>
      <c r="E16" s="337">
        <v>4871</v>
      </c>
      <c r="F16" s="382">
        <v>85195</v>
      </c>
      <c r="G16" s="84">
        <f t="shared" si="1"/>
        <v>5.7174716826104817E-2</v>
      </c>
      <c r="H16" s="337"/>
      <c r="I16" s="382"/>
      <c r="J16" s="84"/>
      <c r="K16" s="337">
        <v>6</v>
      </c>
      <c r="L16" s="382">
        <v>160</v>
      </c>
      <c r="M16" s="84">
        <f t="shared" si="3"/>
        <v>3.7499999999999999E-2</v>
      </c>
      <c r="N16" s="337">
        <v>1</v>
      </c>
      <c r="O16" s="382">
        <v>2</v>
      </c>
      <c r="P16" s="84">
        <f t="shared" si="4"/>
        <v>0.5</v>
      </c>
      <c r="Q16" s="337"/>
      <c r="R16" s="382"/>
      <c r="S16" s="84"/>
      <c r="T16" s="337">
        <f t="shared" si="5"/>
        <v>17218</v>
      </c>
      <c r="U16" s="382">
        <f t="shared" si="6"/>
        <v>333637</v>
      </c>
      <c r="V16" s="84">
        <f t="shared" si="2"/>
        <v>5.1606986035721461E-2</v>
      </c>
    </row>
    <row r="17" spans="1:31">
      <c r="A17" s="89">
        <v>2005</v>
      </c>
      <c r="B17" s="337">
        <v>9850</v>
      </c>
      <c r="C17" s="382">
        <v>256615</v>
      </c>
      <c r="D17" s="84">
        <f t="shared" si="0"/>
        <v>3.8384350096447986E-2</v>
      </c>
      <c r="E17" s="337">
        <v>3716</v>
      </c>
      <c r="F17" s="382">
        <v>79696</v>
      </c>
      <c r="G17" s="84">
        <f t="shared" si="1"/>
        <v>4.6627183296526799E-2</v>
      </c>
      <c r="H17" s="337"/>
      <c r="I17" s="382"/>
      <c r="J17" s="84"/>
      <c r="K17" s="337">
        <v>11</v>
      </c>
      <c r="L17" s="382">
        <v>232</v>
      </c>
      <c r="M17" s="84">
        <f t="shared" si="3"/>
        <v>4.7413793103448273E-2</v>
      </c>
      <c r="N17" s="337">
        <v>2</v>
      </c>
      <c r="O17" s="382">
        <v>33</v>
      </c>
      <c r="P17" s="84">
        <f t="shared" si="4"/>
        <v>6.0606060606060608E-2</v>
      </c>
      <c r="Q17" s="337"/>
      <c r="R17" s="382"/>
      <c r="S17" s="84"/>
      <c r="T17" s="337">
        <f t="shared" si="5"/>
        <v>13579</v>
      </c>
      <c r="U17" s="382">
        <f t="shared" si="6"/>
        <v>336576</v>
      </c>
      <c r="V17" s="84">
        <f t="shared" si="2"/>
        <v>4.0344528427457692E-2</v>
      </c>
    </row>
    <row r="18" spans="1:31">
      <c r="A18" s="89">
        <v>2006</v>
      </c>
      <c r="B18" s="337">
        <v>7856</v>
      </c>
      <c r="C18" s="382">
        <v>241673</v>
      </c>
      <c r="D18" s="84">
        <f t="shared" si="0"/>
        <v>3.2506734306273349E-2</v>
      </c>
      <c r="E18" s="337">
        <v>2372</v>
      </c>
      <c r="F18" s="382">
        <v>70584</v>
      </c>
      <c r="G18" s="84">
        <f t="shared" si="1"/>
        <v>3.360534965431259E-2</v>
      </c>
      <c r="H18" s="337"/>
      <c r="I18" s="382"/>
      <c r="J18" s="84"/>
      <c r="K18" s="337">
        <v>4</v>
      </c>
      <c r="L18" s="382">
        <v>102</v>
      </c>
      <c r="M18" s="84">
        <f t="shared" si="3"/>
        <v>3.9215686274509803E-2</v>
      </c>
      <c r="N18" s="337">
        <v>2</v>
      </c>
      <c r="O18" s="382">
        <v>29</v>
      </c>
      <c r="P18" s="84">
        <f t="shared" si="4"/>
        <v>6.8965517241379309E-2</v>
      </c>
      <c r="Q18" s="337"/>
      <c r="R18" s="382"/>
      <c r="S18" s="84"/>
      <c r="T18" s="337">
        <f t="shared" si="5"/>
        <v>10234</v>
      </c>
      <c r="U18" s="382">
        <f t="shared" si="6"/>
        <v>312388</v>
      </c>
      <c r="V18" s="84">
        <f t="shared" si="2"/>
        <v>3.2760541378029889E-2</v>
      </c>
    </row>
    <row r="19" spans="1:31">
      <c r="A19" s="89">
        <v>2007</v>
      </c>
      <c r="B19" s="337">
        <v>5909</v>
      </c>
      <c r="C19" s="382">
        <v>255782</v>
      </c>
      <c r="D19" s="84">
        <f t="shared" si="0"/>
        <v>2.3101703794637621E-2</v>
      </c>
      <c r="E19" s="337">
        <v>1670</v>
      </c>
      <c r="F19" s="382">
        <v>65744</v>
      </c>
      <c r="G19" s="84">
        <f t="shared" si="1"/>
        <v>2.5401557556583111E-2</v>
      </c>
      <c r="H19" s="337"/>
      <c r="I19" s="382"/>
      <c r="J19" s="84"/>
      <c r="K19" s="337">
        <v>0</v>
      </c>
      <c r="L19" s="382">
        <v>53</v>
      </c>
      <c r="M19" s="84">
        <f t="shared" si="3"/>
        <v>0</v>
      </c>
      <c r="N19" s="337">
        <v>0</v>
      </c>
      <c r="O19" s="382">
        <v>24</v>
      </c>
      <c r="P19" s="84">
        <f t="shared" si="4"/>
        <v>0</v>
      </c>
      <c r="Q19" s="337">
        <v>143</v>
      </c>
      <c r="R19" s="382">
        <v>2899</v>
      </c>
      <c r="S19" s="84">
        <f>IF(R19=0, "NA", Q19/R19)</f>
        <v>4.9327354260089683E-2</v>
      </c>
      <c r="T19" s="337">
        <f t="shared" si="5"/>
        <v>7722</v>
      </c>
      <c r="U19" s="382">
        <f t="shared" si="6"/>
        <v>324502</v>
      </c>
      <c r="V19" s="84">
        <f t="shared" si="2"/>
        <v>2.3796463504077017E-2</v>
      </c>
    </row>
    <row r="20" spans="1:31">
      <c r="A20" s="89">
        <v>2008</v>
      </c>
      <c r="B20" s="337">
        <v>3530</v>
      </c>
      <c r="C20" s="382">
        <v>227798</v>
      </c>
      <c r="D20" s="84">
        <f t="shared" si="0"/>
        <v>1.5496185216727101E-2</v>
      </c>
      <c r="E20" s="337">
        <v>867</v>
      </c>
      <c r="F20" s="382">
        <v>63323</v>
      </c>
      <c r="G20" s="84">
        <f t="shared" si="1"/>
        <v>1.369170759439698E-2</v>
      </c>
      <c r="H20" s="337">
        <v>313</v>
      </c>
      <c r="I20" s="382">
        <v>10978</v>
      </c>
      <c r="J20" s="84">
        <f t="shared" ref="J20" si="7">IF(I20=0, "NA", H20/I20)</f>
        <v>2.8511568591728913E-2</v>
      </c>
      <c r="K20" s="337">
        <v>1</v>
      </c>
      <c r="L20" s="382">
        <v>51</v>
      </c>
      <c r="M20" s="84">
        <f t="shared" si="3"/>
        <v>1.9607843137254902E-2</v>
      </c>
      <c r="N20" s="337">
        <v>0</v>
      </c>
      <c r="O20" s="382">
        <v>22</v>
      </c>
      <c r="P20" s="84">
        <f t="shared" si="4"/>
        <v>0</v>
      </c>
      <c r="Q20" s="337">
        <v>172</v>
      </c>
      <c r="R20" s="382">
        <v>3535</v>
      </c>
      <c r="S20" s="84">
        <f t="shared" ref="S20:S23" si="8">IF(R20=0, "NA", Q20/R20)</f>
        <v>4.8656294200848653E-2</v>
      </c>
      <c r="T20" s="337">
        <f t="shared" si="5"/>
        <v>4883</v>
      </c>
      <c r="U20" s="382">
        <f t="shared" si="6"/>
        <v>305707</v>
      </c>
      <c r="V20" s="84">
        <f t="shared" si="2"/>
        <v>1.5972810566980803E-2</v>
      </c>
    </row>
    <row r="21" spans="1:31">
      <c r="A21" s="89">
        <v>2009</v>
      </c>
      <c r="B21" s="337">
        <v>2249</v>
      </c>
      <c r="C21" s="382">
        <v>179206</v>
      </c>
      <c r="D21" s="84">
        <f t="shared" si="0"/>
        <v>1.2549803019988171E-2</v>
      </c>
      <c r="E21" s="337">
        <v>476</v>
      </c>
      <c r="F21" s="382">
        <v>38221</v>
      </c>
      <c r="G21" s="84">
        <f t="shared" si="1"/>
        <v>1.2453886606839172E-2</v>
      </c>
      <c r="H21" s="337">
        <v>174</v>
      </c>
      <c r="I21" s="382">
        <v>5885</v>
      </c>
      <c r="J21" s="84">
        <f>IF(I21=0, "NA", H21/I21)</f>
        <v>2.9566694987255736E-2</v>
      </c>
      <c r="K21" s="337">
        <v>24</v>
      </c>
      <c r="L21" s="382">
        <v>1107</v>
      </c>
      <c r="M21" s="84">
        <f t="shared" si="3"/>
        <v>2.1680216802168022E-2</v>
      </c>
      <c r="N21" s="337">
        <v>1</v>
      </c>
      <c r="O21" s="382">
        <v>87</v>
      </c>
      <c r="P21" s="84">
        <f t="shared" si="4"/>
        <v>1.1494252873563218E-2</v>
      </c>
      <c r="Q21" s="337">
        <v>34</v>
      </c>
      <c r="R21" s="382">
        <v>953</v>
      </c>
      <c r="S21" s="84">
        <f t="shared" si="8"/>
        <v>3.5676810073452254E-2</v>
      </c>
      <c r="T21" s="337">
        <f t="shared" si="5"/>
        <v>2958</v>
      </c>
      <c r="U21" s="382">
        <f t="shared" si="6"/>
        <v>225459</v>
      </c>
      <c r="V21" s="84">
        <f t="shared" si="2"/>
        <v>1.3119902066451106E-2</v>
      </c>
    </row>
    <row r="22" spans="1:31">
      <c r="A22" s="89">
        <v>2010</v>
      </c>
      <c r="B22" s="337">
        <v>902</v>
      </c>
      <c r="C22" s="382">
        <v>55992</v>
      </c>
      <c r="D22" s="84">
        <f t="shared" si="0"/>
        <v>1.6109444206315188E-2</v>
      </c>
      <c r="E22" s="337">
        <v>142</v>
      </c>
      <c r="F22" s="382">
        <v>10094</v>
      </c>
      <c r="G22" s="84">
        <f t="shared" si="1"/>
        <v>1.4067763027541114E-2</v>
      </c>
      <c r="H22" s="337">
        <v>35</v>
      </c>
      <c r="I22" s="382">
        <v>732</v>
      </c>
      <c r="J22" s="84">
        <f t="shared" ref="J22:J23" si="9">IF(I22=0, "NA", H22/I22)</f>
        <v>4.7814207650273222E-2</v>
      </c>
      <c r="K22" s="337">
        <v>37</v>
      </c>
      <c r="L22" s="382">
        <v>447</v>
      </c>
      <c r="M22" s="84">
        <f t="shared" si="3"/>
        <v>8.2774049217002238E-2</v>
      </c>
      <c r="N22" s="337">
        <v>3</v>
      </c>
      <c r="O22" s="382">
        <v>37</v>
      </c>
      <c r="P22" s="84">
        <f t="shared" si="4"/>
        <v>8.1081081081081086E-2</v>
      </c>
      <c r="Q22" s="337">
        <v>6</v>
      </c>
      <c r="R22" s="382">
        <v>153</v>
      </c>
      <c r="S22" s="84">
        <f t="shared" si="8"/>
        <v>3.9215686274509803E-2</v>
      </c>
      <c r="T22" s="337">
        <f t="shared" si="5"/>
        <v>1125</v>
      </c>
      <c r="U22" s="382">
        <f t="shared" si="6"/>
        <v>67455</v>
      </c>
      <c r="V22" s="84">
        <f t="shared" si="2"/>
        <v>1.6677785190126752E-2</v>
      </c>
    </row>
    <row r="23" spans="1:31" ht="13.5" thickBot="1">
      <c r="A23" s="89">
        <v>2011</v>
      </c>
      <c r="B23" s="337">
        <v>33</v>
      </c>
      <c r="C23" s="382">
        <v>393</v>
      </c>
      <c r="D23" s="84">
        <f t="shared" si="0"/>
        <v>8.3969465648854963E-2</v>
      </c>
      <c r="E23" s="337">
        <v>6</v>
      </c>
      <c r="F23" s="382">
        <v>69</v>
      </c>
      <c r="G23" s="84">
        <f t="shared" si="1"/>
        <v>8.6956521739130432E-2</v>
      </c>
      <c r="H23" s="337">
        <v>4</v>
      </c>
      <c r="I23" s="382">
        <v>30</v>
      </c>
      <c r="J23" s="84">
        <f t="shared" si="9"/>
        <v>0.13333333333333333</v>
      </c>
      <c r="K23" s="337">
        <v>2</v>
      </c>
      <c r="L23" s="382">
        <v>6</v>
      </c>
      <c r="M23" s="84">
        <f t="shared" si="3"/>
        <v>0.33333333333333331</v>
      </c>
      <c r="N23" s="337"/>
      <c r="O23" s="382"/>
      <c r="P23" s="84"/>
      <c r="Q23" s="337">
        <v>1</v>
      </c>
      <c r="R23" s="382">
        <v>8</v>
      </c>
      <c r="S23" s="84">
        <f t="shared" si="8"/>
        <v>0.125</v>
      </c>
      <c r="T23" s="337">
        <f t="shared" ref="T23" si="10">SUM(Q23,N23,K23,H23,E23,B23)</f>
        <v>46</v>
      </c>
      <c r="U23" s="382">
        <f t="shared" ref="U23" si="11">SUM(R23,O23,L23,I23,F23,C23)</f>
        <v>506</v>
      </c>
      <c r="V23" s="84">
        <f t="shared" ref="V23" si="12">IF(U23=0, "NA", T23/U23)</f>
        <v>9.0909090909090912E-2</v>
      </c>
    </row>
    <row r="24" spans="1:31" ht="13.5" thickBot="1">
      <c r="A24" s="85" t="s">
        <v>9</v>
      </c>
      <c r="B24" s="218">
        <f>SUM(B8:B23)</f>
        <v>203060</v>
      </c>
      <c r="C24" s="272">
        <f>SUM(C8:C23)</f>
        <v>2891393</v>
      </c>
      <c r="D24" s="95">
        <f>B24/C24</f>
        <v>7.0229124854352204E-2</v>
      </c>
      <c r="E24" s="218">
        <f>SUM(E8:E23)</f>
        <v>59939</v>
      </c>
      <c r="F24" s="272">
        <f>SUM(F8:F23)</f>
        <v>801343</v>
      </c>
      <c r="G24" s="95">
        <f>E24/F24</f>
        <v>7.4798182551042439E-2</v>
      </c>
      <c r="H24" s="218">
        <f>SUM(H8:H23)</f>
        <v>526</v>
      </c>
      <c r="I24" s="272">
        <f>SUM(I8:I23)</f>
        <v>17625</v>
      </c>
      <c r="J24" s="95">
        <f>H24/I24</f>
        <v>2.9843971631205675E-2</v>
      </c>
      <c r="K24" s="218">
        <f>SUM(K8:K23)</f>
        <v>330</v>
      </c>
      <c r="L24" s="272">
        <f>SUM(L8:L23)</f>
        <v>4499</v>
      </c>
      <c r="M24" s="95">
        <f>K24/L24</f>
        <v>7.3349633251833746E-2</v>
      </c>
      <c r="N24" s="218">
        <f>SUM(N8:N23)</f>
        <v>22</v>
      </c>
      <c r="O24" s="272">
        <f>SUM(O8:O23)</f>
        <v>286</v>
      </c>
      <c r="P24" s="95">
        <f>N24/O24</f>
        <v>7.6923076923076927E-2</v>
      </c>
      <c r="Q24" s="218">
        <f>SUM(Q8:Q23)</f>
        <v>356</v>
      </c>
      <c r="R24" s="272">
        <f>SUM(R8:R23)</f>
        <v>7548</v>
      </c>
      <c r="S24" s="95">
        <f>Q24/R24</f>
        <v>4.7164811870694226E-2</v>
      </c>
      <c r="T24" s="218">
        <f>SUM(T8:T23)</f>
        <v>264233</v>
      </c>
      <c r="U24" s="272">
        <f>SUM(U8:U23)</f>
        <v>3722694</v>
      </c>
      <c r="V24" s="95">
        <f>T24/U24</f>
        <v>7.0978973829167805E-2</v>
      </c>
    </row>
    <row r="25" spans="1:31" s="345" customFormat="1">
      <c r="A25" s="330"/>
      <c r="B25" s="368"/>
      <c r="C25" s="368"/>
      <c r="D25" s="376"/>
      <c r="E25" s="368"/>
      <c r="F25" s="368"/>
      <c r="G25" s="376"/>
      <c r="H25" s="368"/>
      <c r="I25" s="368"/>
      <c r="J25" s="376"/>
      <c r="N25" s="368"/>
      <c r="O25" s="368"/>
      <c r="P25" s="376"/>
      <c r="Q25" s="368"/>
      <c r="R25" s="368"/>
      <c r="S25" s="376"/>
      <c r="T25" s="368"/>
      <c r="U25" s="368"/>
      <c r="V25" s="376"/>
      <c r="W25" s="368"/>
      <c r="X25" s="376"/>
    </row>
    <row r="26" spans="1:31">
      <c r="A26" s="287"/>
    </row>
    <row r="27" spans="1:31">
      <c r="R27" s="345"/>
      <c r="S27" s="345"/>
      <c r="T27" s="355"/>
      <c r="U27" s="355"/>
      <c r="V27" s="355"/>
      <c r="W27" s="355"/>
      <c r="X27" s="355"/>
      <c r="Y27" s="355"/>
      <c r="Z27" s="355"/>
      <c r="AA27" s="355"/>
      <c r="AB27" s="355"/>
      <c r="AC27" s="355"/>
      <c r="AD27" s="355"/>
      <c r="AE27" s="345"/>
    </row>
    <row r="28" spans="1:31">
      <c r="R28" s="345"/>
      <c r="S28" s="345"/>
      <c r="T28" s="356"/>
      <c r="U28" s="357"/>
      <c r="V28" s="357"/>
      <c r="W28" s="357"/>
      <c r="X28" s="357"/>
      <c r="Y28" s="356"/>
      <c r="Z28" s="356"/>
      <c r="AA28" s="356"/>
      <c r="AB28" s="356"/>
      <c r="AC28" s="357"/>
      <c r="AD28" s="356"/>
      <c r="AE28" s="345"/>
    </row>
    <row r="29" spans="1:31">
      <c r="R29" s="345"/>
      <c r="S29" s="345"/>
      <c r="T29" s="356"/>
      <c r="U29" s="357"/>
      <c r="V29" s="357"/>
      <c r="W29" s="356"/>
      <c r="X29" s="356"/>
      <c r="Y29" s="356"/>
      <c r="Z29" s="356"/>
      <c r="AA29" s="356"/>
      <c r="AB29" s="356"/>
      <c r="AC29" s="357"/>
      <c r="AD29" s="356"/>
      <c r="AE29" s="345"/>
    </row>
    <row r="30" spans="1:31">
      <c r="R30" s="345"/>
      <c r="S30" s="345"/>
      <c r="T30" s="356"/>
      <c r="U30" s="357"/>
      <c r="V30" s="357"/>
      <c r="W30" s="356"/>
      <c r="X30" s="356"/>
      <c r="Y30" s="357"/>
      <c r="Z30" s="356"/>
      <c r="AA30" s="356"/>
      <c r="AB30" s="356"/>
      <c r="AC30" s="357"/>
      <c r="AD30" s="356"/>
      <c r="AE30" s="345"/>
    </row>
    <row r="31" spans="1:31">
      <c r="R31" s="355"/>
      <c r="S31" s="355"/>
      <c r="T31" s="356"/>
      <c r="U31" s="357"/>
      <c r="V31" s="357"/>
      <c r="W31" s="356"/>
      <c r="X31" s="356"/>
      <c r="Y31" s="356"/>
      <c r="Z31" s="356"/>
      <c r="AA31" s="356"/>
      <c r="AB31" s="356"/>
      <c r="AC31" s="357"/>
      <c r="AD31" s="356"/>
      <c r="AE31" s="345"/>
    </row>
    <row r="32" spans="1:31">
      <c r="R32" s="356"/>
      <c r="S32" s="357"/>
      <c r="T32" s="356"/>
      <c r="U32" s="357"/>
      <c r="V32" s="357"/>
      <c r="W32" s="357"/>
      <c r="X32" s="356"/>
      <c r="Y32" s="356"/>
      <c r="Z32" s="356"/>
      <c r="AA32" s="356"/>
      <c r="AB32" s="356"/>
      <c r="AC32" s="357"/>
      <c r="AD32" s="356"/>
      <c r="AE32" s="345"/>
    </row>
    <row r="33" spans="18:31">
      <c r="R33" s="356"/>
      <c r="S33" s="356"/>
      <c r="T33" s="356"/>
      <c r="U33" s="357"/>
      <c r="V33" s="357"/>
      <c r="W33" s="357"/>
      <c r="X33" s="356"/>
      <c r="Y33" s="356"/>
      <c r="Z33" s="356"/>
      <c r="AA33" s="356"/>
      <c r="AB33" s="356"/>
      <c r="AC33" s="357"/>
      <c r="AD33" s="356"/>
      <c r="AE33" s="345"/>
    </row>
    <row r="34" spans="18:31">
      <c r="R34" s="356"/>
      <c r="S34" s="356"/>
      <c r="T34" s="356"/>
      <c r="U34" s="357"/>
      <c r="V34" s="357"/>
      <c r="W34" s="356"/>
      <c r="X34" s="356"/>
      <c r="Y34" s="356"/>
      <c r="Z34" s="356"/>
      <c r="AA34" s="356"/>
      <c r="AB34" s="356"/>
      <c r="AC34" s="357"/>
      <c r="AD34" s="356"/>
      <c r="AE34" s="345"/>
    </row>
    <row r="35" spans="18:31">
      <c r="R35" s="356"/>
      <c r="S35" s="357"/>
      <c r="T35" s="356"/>
      <c r="U35" s="357"/>
      <c r="V35" s="357"/>
      <c r="W35" s="356"/>
      <c r="X35" s="356"/>
      <c r="Y35" s="356"/>
      <c r="Z35" s="356"/>
      <c r="AA35" s="356"/>
      <c r="AB35" s="356"/>
      <c r="AC35" s="357"/>
      <c r="AD35" s="356"/>
      <c r="AE35" s="345"/>
    </row>
    <row r="36" spans="18:31">
      <c r="R36" s="356"/>
      <c r="S36" s="356"/>
      <c r="T36" s="356"/>
      <c r="U36" s="357"/>
      <c r="V36" s="357"/>
      <c r="W36" s="356"/>
      <c r="X36" s="356"/>
      <c r="Y36" s="356"/>
      <c r="Z36" s="356"/>
      <c r="AA36" s="356"/>
      <c r="AB36" s="356"/>
      <c r="AC36" s="357"/>
      <c r="AD36" s="356"/>
      <c r="AE36" s="345"/>
    </row>
    <row r="37" spans="18:31">
      <c r="R37" s="356"/>
      <c r="S37" s="357"/>
      <c r="T37" s="356"/>
      <c r="U37" s="357"/>
      <c r="V37" s="357"/>
      <c r="W37" s="356"/>
      <c r="X37" s="356"/>
      <c r="Y37" s="356"/>
      <c r="Z37" s="356"/>
      <c r="AA37" s="356"/>
      <c r="AB37" s="356"/>
      <c r="AC37" s="357"/>
      <c r="AD37" s="356"/>
      <c r="AE37" s="345"/>
    </row>
    <row r="38" spans="18:31">
      <c r="R38" s="356"/>
      <c r="S38" s="356"/>
      <c r="T38" s="356"/>
      <c r="U38" s="357"/>
      <c r="V38" s="357"/>
      <c r="W38" s="356"/>
      <c r="X38" s="356"/>
      <c r="Y38" s="356"/>
      <c r="Z38" s="356"/>
      <c r="AA38" s="356"/>
      <c r="AB38" s="356"/>
      <c r="AC38" s="357"/>
      <c r="AD38" s="356"/>
      <c r="AE38" s="345"/>
    </row>
    <row r="39" spans="18:31">
      <c r="R39" s="356"/>
      <c r="S39" s="357"/>
      <c r="T39" s="356"/>
      <c r="U39" s="356"/>
      <c r="V39" s="357"/>
      <c r="W39" s="357"/>
      <c r="X39" s="357"/>
      <c r="Y39" s="356"/>
      <c r="Z39" s="356"/>
      <c r="AA39" s="356"/>
      <c r="AB39" s="356"/>
      <c r="AC39" s="356"/>
      <c r="AD39" s="356"/>
      <c r="AE39" s="345"/>
    </row>
    <row r="40" spans="18:31">
      <c r="R40" s="356"/>
      <c r="S40" s="356"/>
      <c r="T40" s="356"/>
      <c r="U40" s="357"/>
      <c r="V40" s="356"/>
      <c r="W40" s="357"/>
      <c r="X40" s="356"/>
      <c r="Y40" s="356"/>
      <c r="Z40" s="356"/>
      <c r="AA40" s="356"/>
      <c r="AB40" s="356"/>
      <c r="AC40" s="356"/>
      <c r="AD40" s="356"/>
      <c r="AE40" s="345"/>
    </row>
    <row r="41" spans="18:31">
      <c r="R41" s="356"/>
      <c r="S41" s="356"/>
      <c r="T41" s="356"/>
      <c r="U41" s="357"/>
      <c r="V41" s="357"/>
      <c r="W41" s="356"/>
      <c r="X41" s="356"/>
      <c r="Y41" s="356"/>
      <c r="Z41" s="356"/>
      <c r="AA41" s="356"/>
      <c r="AB41" s="356"/>
      <c r="AC41" s="356"/>
      <c r="AD41" s="356"/>
      <c r="AE41" s="345"/>
    </row>
    <row r="42" spans="18:31">
      <c r="R42" s="356"/>
      <c r="S42" s="357"/>
      <c r="T42" s="356"/>
      <c r="U42" s="357"/>
      <c r="V42" s="357"/>
      <c r="W42" s="356"/>
      <c r="X42" s="356"/>
      <c r="Y42" s="356"/>
      <c r="Z42" s="356"/>
      <c r="AA42" s="356"/>
      <c r="AB42" s="356"/>
      <c r="AC42" s="356"/>
      <c r="AD42" s="356"/>
      <c r="AE42" s="345"/>
    </row>
    <row r="43" spans="18:31">
      <c r="R43" s="356"/>
      <c r="S43" s="356"/>
      <c r="T43" s="356"/>
      <c r="U43" s="357"/>
      <c r="V43" s="357"/>
      <c r="W43" s="357"/>
      <c r="X43" s="356"/>
      <c r="Y43" s="357"/>
      <c r="Z43" s="356"/>
      <c r="AA43" s="356"/>
      <c r="AB43" s="356"/>
      <c r="AC43" s="356"/>
      <c r="AD43" s="356"/>
      <c r="AE43" s="345"/>
    </row>
    <row r="44" spans="18:31">
      <c r="R44" s="356"/>
      <c r="S44" s="356"/>
      <c r="T44" s="345"/>
      <c r="U44" s="345"/>
      <c r="V44" s="345"/>
      <c r="W44" s="345"/>
      <c r="X44" s="345"/>
      <c r="Y44" s="345"/>
      <c r="Z44" s="345"/>
      <c r="AA44" s="345"/>
      <c r="AB44" s="345"/>
      <c r="AC44" s="345"/>
      <c r="AD44" s="345"/>
      <c r="AE44" s="345"/>
    </row>
    <row r="45" spans="18:31">
      <c r="R45" s="356"/>
      <c r="S45" s="357"/>
      <c r="T45" s="345"/>
      <c r="U45" s="345"/>
      <c r="V45" s="345"/>
      <c r="W45" s="345"/>
      <c r="X45" s="345"/>
      <c r="Y45" s="345"/>
      <c r="Z45" s="345"/>
      <c r="AA45" s="345"/>
      <c r="AB45" s="345"/>
      <c r="AC45" s="345"/>
      <c r="AD45" s="345"/>
      <c r="AE45" s="345"/>
    </row>
    <row r="46" spans="18:31">
      <c r="R46" s="345"/>
      <c r="S46" s="345"/>
      <c r="T46" s="345"/>
      <c r="U46" s="345"/>
      <c r="V46" s="345"/>
      <c r="W46" s="345"/>
      <c r="X46" s="345"/>
      <c r="Y46" s="345"/>
      <c r="Z46" s="345"/>
      <c r="AA46" s="345"/>
      <c r="AB46" s="345"/>
      <c r="AC46" s="345"/>
      <c r="AD46" s="345"/>
      <c r="AE46" s="345"/>
    </row>
    <row r="47" spans="18:31">
      <c r="R47" s="345"/>
      <c r="S47" s="355"/>
      <c r="T47" s="355"/>
      <c r="U47" s="355"/>
      <c r="V47" s="355"/>
      <c r="W47" s="355"/>
      <c r="X47" s="355"/>
      <c r="Y47" s="355"/>
      <c r="Z47" s="355"/>
      <c r="AA47" s="355"/>
      <c r="AB47" s="355"/>
      <c r="AC47" s="355"/>
      <c r="AD47" s="345"/>
      <c r="AE47" s="345"/>
    </row>
    <row r="48" spans="18:31">
      <c r="R48" s="345"/>
      <c r="S48" s="356"/>
      <c r="T48" s="357"/>
      <c r="U48" s="357"/>
      <c r="V48" s="357"/>
      <c r="W48" s="357"/>
      <c r="X48" s="356"/>
      <c r="Y48" s="356"/>
      <c r="Z48" s="356"/>
      <c r="AA48" s="356"/>
      <c r="AB48" s="357"/>
      <c r="AC48" s="356"/>
      <c r="AD48" s="345"/>
      <c r="AE48" s="345"/>
    </row>
    <row r="49" spans="18:31">
      <c r="R49" s="345"/>
      <c r="S49" s="356"/>
      <c r="T49" s="357"/>
      <c r="U49" s="357"/>
      <c r="V49" s="356"/>
      <c r="W49" s="356"/>
      <c r="X49" s="356"/>
      <c r="Y49" s="356"/>
      <c r="Z49" s="356"/>
      <c r="AA49" s="356"/>
      <c r="AB49" s="357"/>
      <c r="AC49" s="356"/>
      <c r="AD49" s="345"/>
      <c r="AE49" s="345"/>
    </row>
    <row r="50" spans="18:31">
      <c r="R50" s="345"/>
      <c r="S50" s="356"/>
      <c r="T50" s="357"/>
      <c r="U50" s="357"/>
      <c r="V50" s="356"/>
      <c r="W50" s="356"/>
      <c r="X50" s="356"/>
      <c r="Y50" s="356"/>
      <c r="Z50" s="356"/>
      <c r="AA50" s="356"/>
      <c r="AB50" s="357"/>
      <c r="AC50" s="356"/>
      <c r="AD50" s="345"/>
      <c r="AE50" s="345"/>
    </row>
    <row r="51" spans="18:31">
      <c r="R51" s="345"/>
      <c r="S51" s="356"/>
      <c r="T51" s="357"/>
      <c r="U51" s="357"/>
      <c r="V51" s="356"/>
      <c r="W51" s="356"/>
      <c r="X51" s="356"/>
      <c r="Y51" s="356"/>
      <c r="Z51" s="356"/>
      <c r="AA51" s="356"/>
      <c r="AB51" s="357"/>
      <c r="AC51" s="356"/>
      <c r="AD51" s="345"/>
      <c r="AE51" s="345"/>
    </row>
    <row r="52" spans="18:31">
      <c r="R52" s="345"/>
      <c r="S52" s="356"/>
      <c r="T52" s="357"/>
      <c r="U52" s="357"/>
      <c r="V52" s="356"/>
      <c r="W52" s="356"/>
      <c r="X52" s="356"/>
      <c r="Y52" s="356"/>
      <c r="Z52" s="356"/>
      <c r="AA52" s="356"/>
      <c r="AB52" s="357"/>
      <c r="AC52" s="356"/>
      <c r="AD52" s="345"/>
      <c r="AE52" s="345"/>
    </row>
    <row r="53" spans="18:31">
      <c r="R53" s="345"/>
      <c r="S53" s="356"/>
      <c r="T53" s="357"/>
      <c r="U53" s="357"/>
      <c r="V53" s="356"/>
      <c r="W53" s="356"/>
      <c r="X53" s="356"/>
      <c r="Y53" s="356"/>
      <c r="Z53" s="356"/>
      <c r="AA53" s="356"/>
      <c r="AB53" s="357"/>
      <c r="AC53" s="356"/>
      <c r="AD53" s="345"/>
      <c r="AE53" s="345"/>
    </row>
    <row r="54" spans="18:31">
      <c r="R54" s="345"/>
      <c r="S54" s="356"/>
      <c r="T54" s="357"/>
      <c r="U54" s="357"/>
      <c r="V54" s="356"/>
      <c r="W54" s="356"/>
      <c r="X54" s="356"/>
      <c r="Y54" s="356"/>
      <c r="Z54" s="356"/>
      <c r="AA54" s="356"/>
      <c r="AB54" s="357"/>
      <c r="AC54" s="356"/>
      <c r="AD54" s="345"/>
      <c r="AE54" s="345"/>
    </row>
    <row r="55" spans="18:31">
      <c r="R55" s="345"/>
      <c r="S55" s="356"/>
      <c r="T55" s="357"/>
      <c r="U55" s="357"/>
      <c r="V55" s="356"/>
      <c r="W55" s="356"/>
      <c r="X55" s="356"/>
      <c r="Y55" s="356"/>
      <c r="Z55" s="356"/>
      <c r="AA55" s="356"/>
      <c r="AB55" s="357"/>
      <c r="AC55" s="356"/>
      <c r="AD55" s="345"/>
      <c r="AE55" s="345"/>
    </row>
    <row r="56" spans="18:31">
      <c r="R56" s="345"/>
      <c r="S56" s="356"/>
      <c r="T56" s="357"/>
      <c r="U56" s="357"/>
      <c r="V56" s="356"/>
      <c r="W56" s="356"/>
      <c r="X56" s="356"/>
      <c r="Y56" s="356"/>
      <c r="Z56" s="356"/>
      <c r="AA56" s="356"/>
      <c r="AB56" s="357"/>
      <c r="AC56" s="356"/>
      <c r="AD56" s="345"/>
      <c r="AE56" s="345"/>
    </row>
    <row r="57" spans="18:31">
      <c r="R57" s="345"/>
      <c r="S57" s="356"/>
      <c r="T57" s="357"/>
      <c r="U57" s="357"/>
      <c r="V57" s="356"/>
      <c r="W57" s="356"/>
      <c r="X57" s="356"/>
      <c r="Y57" s="356"/>
      <c r="Z57" s="356"/>
      <c r="AA57" s="356"/>
      <c r="AB57" s="357"/>
      <c r="AC57" s="356"/>
      <c r="AD57" s="345"/>
      <c r="AE57" s="345"/>
    </row>
    <row r="58" spans="18:31">
      <c r="R58" s="345"/>
      <c r="S58" s="356"/>
      <c r="T58" s="357"/>
      <c r="U58" s="357"/>
      <c r="V58" s="356"/>
      <c r="W58" s="356"/>
      <c r="X58" s="356"/>
      <c r="Y58" s="356"/>
      <c r="Z58" s="356"/>
      <c r="AA58" s="356"/>
      <c r="AB58" s="357"/>
      <c r="AC58" s="356"/>
      <c r="AD58" s="345"/>
      <c r="AE58" s="345"/>
    </row>
    <row r="59" spans="18:31">
      <c r="R59" s="345"/>
      <c r="S59" s="356"/>
      <c r="T59" s="356"/>
      <c r="U59" s="357"/>
      <c r="V59" s="356"/>
      <c r="W59" s="356"/>
      <c r="X59" s="356"/>
      <c r="Y59" s="356"/>
      <c r="Z59" s="356"/>
      <c r="AA59" s="356"/>
      <c r="AB59" s="356"/>
      <c r="AC59" s="356"/>
      <c r="AD59" s="345"/>
      <c r="AE59" s="345"/>
    </row>
    <row r="60" spans="18:31">
      <c r="R60" s="345"/>
      <c r="S60" s="356"/>
      <c r="T60" s="356"/>
      <c r="U60" s="356"/>
      <c r="V60" s="356"/>
      <c r="W60" s="356"/>
      <c r="X60" s="356"/>
      <c r="Y60" s="356"/>
      <c r="Z60" s="356"/>
      <c r="AA60" s="356"/>
      <c r="AB60" s="356"/>
      <c r="AC60" s="356"/>
      <c r="AD60" s="345"/>
      <c r="AE60" s="345"/>
    </row>
    <row r="61" spans="18:31">
      <c r="R61" s="345"/>
      <c r="S61" s="356"/>
      <c r="T61" s="356"/>
      <c r="U61" s="356"/>
      <c r="V61" s="356"/>
      <c r="W61" s="356"/>
      <c r="X61" s="356"/>
      <c r="Y61" s="356"/>
      <c r="Z61" s="356"/>
      <c r="AA61" s="356"/>
      <c r="AB61" s="356"/>
      <c r="AC61" s="356"/>
      <c r="AD61" s="345"/>
      <c r="AE61" s="345"/>
    </row>
    <row r="62" spans="18:31">
      <c r="R62" s="345"/>
      <c r="S62" s="356"/>
      <c r="T62" s="357"/>
      <c r="U62" s="357"/>
      <c r="V62" s="356"/>
      <c r="W62" s="356"/>
      <c r="X62" s="356"/>
      <c r="Y62" s="356"/>
      <c r="Z62" s="356"/>
      <c r="AA62" s="356"/>
      <c r="AB62" s="356"/>
      <c r="AC62" s="356"/>
      <c r="AD62" s="345"/>
      <c r="AE62" s="345"/>
    </row>
    <row r="63" spans="18:31">
      <c r="R63" s="345"/>
      <c r="S63" s="356"/>
      <c r="T63" s="357"/>
      <c r="U63" s="357"/>
      <c r="V63" s="357"/>
      <c r="W63" s="356"/>
      <c r="X63" s="356"/>
      <c r="Y63" s="356"/>
      <c r="Z63" s="356"/>
      <c r="AA63" s="356"/>
      <c r="AB63" s="356"/>
      <c r="AC63" s="356"/>
      <c r="AD63" s="345"/>
      <c r="AE63" s="345"/>
    </row>
    <row r="64" spans="18:31">
      <c r="R64" s="345"/>
      <c r="S64" s="345"/>
      <c r="T64" s="345"/>
      <c r="U64" s="345"/>
      <c r="V64" s="345"/>
      <c r="W64" s="345"/>
      <c r="X64" s="345"/>
      <c r="Y64" s="345"/>
      <c r="Z64" s="345"/>
      <c r="AA64" s="345"/>
      <c r="AB64" s="345"/>
      <c r="AC64" s="345"/>
      <c r="AD64" s="345"/>
      <c r="AE64" s="345"/>
    </row>
    <row r="65" spans="18:31">
      <c r="R65" s="345"/>
      <c r="S65" s="345"/>
      <c r="T65" s="345"/>
      <c r="U65" s="345"/>
      <c r="V65" s="345"/>
      <c r="W65" s="345"/>
      <c r="X65" s="345"/>
      <c r="Y65" s="345"/>
      <c r="Z65" s="345"/>
      <c r="AA65" s="345"/>
      <c r="AB65" s="345"/>
      <c r="AC65" s="345"/>
      <c r="AD65" s="345"/>
      <c r="AE65" s="345"/>
    </row>
    <row r="66" spans="18:31">
      <c r="R66" s="345"/>
      <c r="S66" s="345"/>
      <c r="T66" s="345"/>
      <c r="U66" s="345"/>
      <c r="V66" s="345"/>
      <c r="W66" s="345"/>
      <c r="X66" s="345"/>
      <c r="Y66" s="345"/>
      <c r="Z66" s="345"/>
      <c r="AA66" s="345"/>
      <c r="AB66" s="345"/>
      <c r="AC66" s="345"/>
      <c r="AD66" s="345"/>
      <c r="AE66" s="345"/>
    </row>
    <row r="67" spans="18:31">
      <c r="R67" s="345"/>
      <c r="S67" s="345"/>
      <c r="T67" s="345"/>
      <c r="U67" s="345"/>
      <c r="V67" s="345"/>
      <c r="W67" s="345"/>
      <c r="X67" s="345"/>
      <c r="Y67" s="345"/>
      <c r="Z67" s="345"/>
      <c r="AA67" s="345"/>
      <c r="AB67" s="345"/>
      <c r="AC67" s="345"/>
      <c r="AD67" s="345"/>
      <c r="AE67" s="345"/>
    </row>
    <row r="68" spans="18:31">
      <c r="R68" s="345"/>
      <c r="S68" s="345"/>
      <c r="T68" s="345"/>
      <c r="U68" s="345"/>
      <c r="V68" s="345"/>
      <c r="W68" s="345"/>
      <c r="X68" s="345"/>
      <c r="Y68" s="345"/>
      <c r="Z68" s="345"/>
      <c r="AA68" s="345"/>
      <c r="AB68" s="345"/>
      <c r="AC68" s="345"/>
      <c r="AD68" s="345"/>
      <c r="AE68" s="345"/>
    </row>
    <row r="69" spans="18:31">
      <c r="R69" s="345"/>
      <c r="S69" s="345"/>
      <c r="T69" s="345"/>
      <c r="U69" s="345"/>
      <c r="V69" s="345"/>
      <c r="W69" s="345"/>
      <c r="X69" s="345"/>
      <c r="Y69" s="345"/>
      <c r="Z69" s="345"/>
      <c r="AA69" s="345"/>
      <c r="AB69" s="345"/>
      <c r="AC69" s="345"/>
      <c r="AD69" s="345"/>
      <c r="AE69" s="345"/>
    </row>
    <row r="70" spans="18:31">
      <c r="R70" s="345"/>
      <c r="S70" s="345"/>
      <c r="T70" s="345"/>
      <c r="U70" s="345"/>
      <c r="V70" s="345"/>
      <c r="W70" s="345"/>
      <c r="X70" s="345"/>
      <c r="Y70" s="345"/>
      <c r="Z70" s="345"/>
      <c r="AA70" s="345"/>
      <c r="AB70" s="345"/>
      <c r="AC70" s="345"/>
      <c r="AD70" s="345"/>
      <c r="AE70" s="345"/>
    </row>
    <row r="71" spans="18:31">
      <c r="R71" s="345"/>
      <c r="S71" s="345"/>
      <c r="T71" s="345"/>
      <c r="U71" s="345"/>
      <c r="V71" s="345"/>
      <c r="W71" s="345"/>
      <c r="Y71" s="345"/>
    </row>
    <row r="72" spans="18:31">
      <c r="V72" s="345"/>
      <c r="W72" s="345"/>
      <c r="Y72" s="345"/>
    </row>
    <row r="73" spans="18:31">
      <c r="V73" s="345"/>
      <c r="W73" s="345"/>
      <c r="Y73" s="345"/>
    </row>
    <row r="74" spans="18:31">
      <c r="V74" s="345"/>
      <c r="W74" s="345"/>
      <c r="Y74" s="345"/>
    </row>
    <row r="75" spans="18:31">
      <c r="V75" s="345"/>
      <c r="W75" s="345"/>
      <c r="Y75" s="345"/>
    </row>
    <row r="76" spans="18:31">
      <c r="V76" s="345"/>
      <c r="W76" s="345"/>
      <c r="Y76" s="345"/>
    </row>
    <row r="77" spans="18:31">
      <c r="V77" s="345"/>
      <c r="W77" s="345"/>
      <c r="Y77" s="345"/>
    </row>
    <row r="78" spans="18:31">
      <c r="V78" s="345"/>
      <c r="W78" s="345"/>
      <c r="Y78" s="345"/>
    </row>
    <row r="79" spans="18:31">
      <c r="V79" s="345"/>
      <c r="W79" s="345"/>
      <c r="Y79" s="345"/>
    </row>
    <row r="80" spans="18:31">
      <c r="V80" s="345"/>
      <c r="W80" s="345"/>
      <c r="Y80" s="345"/>
    </row>
    <row r="81" spans="22:25">
      <c r="V81" s="345"/>
      <c r="W81" s="345"/>
      <c r="Y81" s="345"/>
    </row>
    <row r="82" spans="22:25">
      <c r="V82" s="345"/>
      <c r="W82" s="345"/>
      <c r="X82" s="345"/>
      <c r="Y82" s="345"/>
    </row>
    <row r="83" spans="22:25">
      <c r="V83" s="345"/>
      <c r="W83" s="345"/>
      <c r="X83" s="345"/>
      <c r="Y83" s="345"/>
    </row>
    <row r="84" spans="22:25">
      <c r="V84" s="345"/>
      <c r="W84" s="345"/>
      <c r="X84" s="345"/>
      <c r="Y84" s="345"/>
    </row>
    <row r="85" spans="22:25">
      <c r="V85" s="345"/>
      <c r="W85" s="345"/>
      <c r="X85" s="345"/>
      <c r="Y85" s="345"/>
    </row>
    <row r="86" spans="22:25">
      <c r="V86" s="345"/>
      <c r="W86" s="345"/>
      <c r="X86" s="345"/>
      <c r="Y86" s="345"/>
    </row>
    <row r="87" spans="22:25">
      <c r="V87" s="345"/>
      <c r="W87" s="345"/>
      <c r="X87" s="345"/>
      <c r="Y87" s="345"/>
    </row>
    <row r="88" spans="22:25">
      <c r="V88" s="345"/>
      <c r="W88" s="345"/>
      <c r="X88" s="345"/>
      <c r="Y88" s="345"/>
    </row>
    <row r="89" spans="22:25">
      <c r="V89" s="345"/>
      <c r="W89" s="345"/>
      <c r="X89" s="345"/>
      <c r="Y89" s="345"/>
    </row>
    <row r="90" spans="22:25">
      <c r="V90" s="345"/>
      <c r="W90" s="345"/>
      <c r="X90" s="345"/>
      <c r="Y90" s="345"/>
    </row>
    <row r="100" spans="1:22" ht="13.5" thickBot="1"/>
    <row r="101" spans="1:22">
      <c r="A101" s="553" t="s">
        <v>10</v>
      </c>
      <c r="B101" s="555" t="s">
        <v>15</v>
      </c>
      <c r="C101" s="556"/>
      <c r="D101" s="559"/>
      <c r="E101" s="555" t="s">
        <v>126</v>
      </c>
      <c r="F101" s="556"/>
      <c r="G101" s="559"/>
      <c r="H101" s="555" t="s">
        <v>128</v>
      </c>
      <c r="I101" s="556"/>
      <c r="J101" s="559"/>
      <c r="K101" s="555" t="s">
        <v>125</v>
      </c>
      <c r="L101" s="556"/>
      <c r="M101" s="559"/>
      <c r="N101" s="555" t="s">
        <v>127</v>
      </c>
      <c r="O101" s="556"/>
      <c r="P101" s="559"/>
      <c r="Q101" s="555" t="s">
        <v>129</v>
      </c>
      <c r="R101" s="556"/>
      <c r="S101" s="559"/>
      <c r="T101" s="555" t="s">
        <v>9</v>
      </c>
      <c r="U101" s="556"/>
      <c r="V101" s="559"/>
    </row>
    <row r="102" spans="1:22" ht="26.25" thickBot="1">
      <c r="A102" s="554"/>
      <c r="B102" s="158" t="s">
        <v>11</v>
      </c>
      <c r="C102" s="159" t="s">
        <v>12</v>
      </c>
      <c r="D102" s="160" t="s">
        <v>13</v>
      </c>
      <c r="E102" s="158" t="s">
        <v>11</v>
      </c>
      <c r="F102" s="159" t="s">
        <v>12</v>
      </c>
      <c r="G102" s="160" t="s">
        <v>13</v>
      </c>
      <c r="H102" s="158" t="s">
        <v>11</v>
      </c>
      <c r="I102" s="159" t="s">
        <v>12</v>
      </c>
      <c r="J102" s="160" t="s">
        <v>13</v>
      </c>
      <c r="K102" s="158" t="s">
        <v>11</v>
      </c>
      <c r="L102" s="159" t="s">
        <v>12</v>
      </c>
      <c r="M102" s="160" t="s">
        <v>13</v>
      </c>
      <c r="N102" s="158" t="s">
        <v>11</v>
      </c>
      <c r="O102" s="159" t="s">
        <v>12</v>
      </c>
      <c r="P102" s="160" t="s">
        <v>13</v>
      </c>
      <c r="Q102" s="158" t="s">
        <v>11</v>
      </c>
      <c r="R102" s="159" t="s">
        <v>12</v>
      </c>
      <c r="S102" s="160" t="s">
        <v>13</v>
      </c>
      <c r="T102" s="158" t="s">
        <v>11</v>
      </c>
      <c r="U102" s="159" t="s">
        <v>12</v>
      </c>
      <c r="V102" s="160" t="s">
        <v>13</v>
      </c>
    </row>
    <row r="103" spans="1:22">
      <c r="A103" s="91">
        <v>1996</v>
      </c>
      <c r="B103" s="336">
        <v>16845</v>
      </c>
      <c r="C103" s="383">
        <v>98524</v>
      </c>
      <c r="D103" s="92">
        <f t="shared" ref="D103:D118" si="13">IF(C103=0, "NA", B103/C103)</f>
        <v>0.17097356989160001</v>
      </c>
      <c r="E103" s="336">
        <v>5668</v>
      </c>
      <c r="F103" s="383">
        <v>29410</v>
      </c>
      <c r="G103" s="92">
        <f t="shared" ref="G103:G118" si="14">IF(F103=0, "NA", E103/F103)</f>
        <v>0.19272356341380484</v>
      </c>
      <c r="H103" s="336"/>
      <c r="I103" s="383"/>
      <c r="J103" s="92" t="str">
        <f t="shared" ref="J103:J115" si="15">IF(I103=0, "NA", H103/I103)</f>
        <v>NA</v>
      </c>
      <c r="K103" s="336"/>
      <c r="L103" s="383"/>
      <c r="M103" s="92" t="str">
        <f t="shared" ref="M103:M118" si="16">IF(L103=0, "NA", K103/L103)</f>
        <v>NA</v>
      </c>
      <c r="N103" s="336"/>
      <c r="O103" s="383"/>
      <c r="P103" s="92" t="str">
        <f t="shared" ref="P103:P118" si="17">IF(O103=0, "NA", N103/O103)</f>
        <v>NA</v>
      </c>
      <c r="Q103" s="336"/>
      <c r="R103" s="383"/>
      <c r="S103" s="92" t="str">
        <f t="shared" ref="S103:S113" si="18">IF(R103=0, "NA", Q103/R103)</f>
        <v>NA</v>
      </c>
      <c r="T103" s="336">
        <f>SUM(Q103,N103,K103,H103,E103,B103)</f>
        <v>22513</v>
      </c>
      <c r="U103" s="383">
        <f>SUM(R103,O103,L103,I103,F103,C103)</f>
        <v>127934</v>
      </c>
      <c r="V103" s="92">
        <f t="shared" ref="V103:V118" si="19">IF(U103=0, "NA", T103/U103)</f>
        <v>0.17597354886113153</v>
      </c>
    </row>
    <row r="104" spans="1:22">
      <c r="A104" s="89">
        <v>1997</v>
      </c>
      <c r="B104" s="337">
        <v>20905</v>
      </c>
      <c r="C104" s="382">
        <v>133521</v>
      </c>
      <c r="D104" s="84">
        <f t="shared" si="13"/>
        <v>0.15656713176204493</v>
      </c>
      <c r="E104" s="337">
        <v>7223</v>
      </c>
      <c r="F104" s="382">
        <v>42933</v>
      </c>
      <c r="G104" s="84">
        <f t="shared" si="14"/>
        <v>0.16823888384226585</v>
      </c>
      <c r="H104" s="337"/>
      <c r="I104" s="382"/>
      <c r="J104" s="84" t="str">
        <f t="shared" si="15"/>
        <v>NA</v>
      </c>
      <c r="K104" s="337">
        <v>48</v>
      </c>
      <c r="L104" s="382">
        <v>149</v>
      </c>
      <c r="M104" s="84">
        <f t="shared" si="16"/>
        <v>0.32214765100671139</v>
      </c>
      <c r="N104" s="337">
        <v>8</v>
      </c>
      <c r="O104" s="382">
        <v>22</v>
      </c>
      <c r="P104" s="84">
        <f t="shared" si="17"/>
        <v>0.36363636363636365</v>
      </c>
      <c r="Q104" s="337"/>
      <c r="R104" s="382"/>
      <c r="S104" s="84" t="str">
        <f t="shared" si="18"/>
        <v>NA</v>
      </c>
      <c r="T104" s="337">
        <f t="shared" ref="T104:T117" si="20">SUM(Q104,N104,K104,H104,E104,B104)</f>
        <v>28184</v>
      </c>
      <c r="U104" s="382">
        <f t="shared" ref="U104:U117" si="21">SUM(R104,O104,L104,I104,F104,C104)</f>
        <v>176625</v>
      </c>
      <c r="V104" s="84">
        <f t="shared" si="19"/>
        <v>0.15956970983722576</v>
      </c>
    </row>
    <row r="105" spans="1:22">
      <c r="A105" s="89">
        <v>1998</v>
      </c>
      <c r="B105" s="337">
        <v>22092</v>
      </c>
      <c r="C105" s="382">
        <v>158005</v>
      </c>
      <c r="D105" s="84">
        <f t="shared" si="13"/>
        <v>0.13981836017847538</v>
      </c>
      <c r="E105" s="337">
        <v>8069</v>
      </c>
      <c r="F105" s="382">
        <v>53394</v>
      </c>
      <c r="G105" s="84">
        <f t="shared" si="14"/>
        <v>0.1511218488968798</v>
      </c>
      <c r="H105" s="337"/>
      <c r="I105" s="382"/>
      <c r="J105" s="84" t="str">
        <f t="shared" si="15"/>
        <v>NA</v>
      </c>
      <c r="K105" s="337">
        <v>73</v>
      </c>
      <c r="L105" s="382">
        <v>285</v>
      </c>
      <c r="M105" s="84">
        <f t="shared" si="16"/>
        <v>0.256140350877193</v>
      </c>
      <c r="N105" s="337">
        <v>7</v>
      </c>
      <c r="O105" s="382">
        <v>22</v>
      </c>
      <c r="P105" s="84">
        <f t="shared" si="17"/>
        <v>0.31818181818181818</v>
      </c>
      <c r="Q105" s="337"/>
      <c r="R105" s="382"/>
      <c r="S105" s="84" t="str">
        <f t="shared" si="18"/>
        <v>NA</v>
      </c>
      <c r="T105" s="337">
        <f t="shared" si="20"/>
        <v>30241</v>
      </c>
      <c r="U105" s="382">
        <f t="shared" si="21"/>
        <v>211706</v>
      </c>
      <c r="V105" s="84">
        <f t="shared" si="19"/>
        <v>0.14284432184255524</v>
      </c>
    </row>
    <row r="106" spans="1:22">
      <c r="A106" s="89">
        <v>1999</v>
      </c>
      <c r="B106" s="337">
        <v>23098</v>
      </c>
      <c r="C106" s="382">
        <v>187463</v>
      </c>
      <c r="D106" s="84">
        <f t="shared" si="13"/>
        <v>0.1232136474931053</v>
      </c>
      <c r="E106" s="337">
        <v>8073</v>
      </c>
      <c r="F106" s="382">
        <v>63362</v>
      </c>
      <c r="G106" s="84">
        <f t="shared" si="14"/>
        <v>0.12741075092326631</v>
      </c>
      <c r="H106" s="337"/>
      <c r="I106" s="382"/>
      <c r="J106" s="84" t="str">
        <f t="shared" si="15"/>
        <v>NA</v>
      </c>
      <c r="K106" s="337">
        <v>28</v>
      </c>
      <c r="L106" s="382">
        <v>201</v>
      </c>
      <c r="M106" s="84">
        <f t="shared" si="16"/>
        <v>0.13930348258706468</v>
      </c>
      <c r="N106" s="337">
        <v>5</v>
      </c>
      <c r="O106" s="382">
        <v>13</v>
      </c>
      <c r="P106" s="84">
        <f t="shared" si="17"/>
        <v>0.38461538461538464</v>
      </c>
      <c r="Q106" s="337"/>
      <c r="R106" s="382"/>
      <c r="S106" s="84" t="str">
        <f t="shared" si="18"/>
        <v>NA</v>
      </c>
      <c r="T106" s="337">
        <f t="shared" si="20"/>
        <v>31204</v>
      </c>
      <c r="U106" s="382">
        <f t="shared" si="21"/>
        <v>251039</v>
      </c>
      <c r="V106" s="84">
        <f t="shared" si="19"/>
        <v>0.12429941164520254</v>
      </c>
    </row>
    <row r="107" spans="1:22">
      <c r="A107" s="89">
        <v>2000</v>
      </c>
      <c r="B107" s="337">
        <v>24843</v>
      </c>
      <c r="C107" s="382">
        <v>223025</v>
      </c>
      <c r="D107" s="84">
        <f t="shared" si="13"/>
        <v>0.11139109965250532</v>
      </c>
      <c r="E107" s="337">
        <v>8436</v>
      </c>
      <c r="F107" s="382">
        <v>74846</v>
      </c>
      <c r="G107" s="84">
        <f t="shared" si="14"/>
        <v>0.11271143414477727</v>
      </c>
      <c r="H107" s="337"/>
      <c r="I107" s="382"/>
      <c r="J107" s="84" t="str">
        <f t="shared" si="15"/>
        <v>NA</v>
      </c>
      <c r="K107" s="337">
        <v>73</v>
      </c>
      <c r="L107" s="382">
        <v>406</v>
      </c>
      <c r="M107" s="84">
        <f t="shared" si="16"/>
        <v>0.17980295566502463</v>
      </c>
      <c r="N107" s="337">
        <v>7</v>
      </c>
      <c r="O107" s="382">
        <v>9</v>
      </c>
      <c r="P107" s="84">
        <f t="shared" si="17"/>
        <v>0.77777777777777779</v>
      </c>
      <c r="Q107" s="337"/>
      <c r="R107" s="382"/>
      <c r="S107" s="84" t="str">
        <f t="shared" si="18"/>
        <v>NA</v>
      </c>
      <c r="T107" s="337">
        <f t="shared" si="20"/>
        <v>33359</v>
      </c>
      <c r="U107" s="382">
        <f t="shared" si="21"/>
        <v>298286</v>
      </c>
      <c r="V107" s="84">
        <f t="shared" si="19"/>
        <v>0.11183562084710647</v>
      </c>
    </row>
    <row r="108" spans="1:22">
      <c r="A108" s="89">
        <v>2001</v>
      </c>
      <c r="B108" s="337">
        <v>26046</v>
      </c>
      <c r="C108" s="382">
        <v>221439</v>
      </c>
      <c r="D108" s="84">
        <f t="shared" si="13"/>
        <v>0.11762155717827483</v>
      </c>
      <c r="E108" s="337">
        <v>10934</v>
      </c>
      <c r="F108" s="382">
        <v>77722</v>
      </c>
      <c r="G108" s="84">
        <f t="shared" si="14"/>
        <v>0.14068088829417669</v>
      </c>
      <c r="H108" s="337"/>
      <c r="I108" s="382"/>
      <c r="J108" s="84" t="str">
        <f t="shared" si="15"/>
        <v>NA</v>
      </c>
      <c r="K108" s="337">
        <v>54</v>
      </c>
      <c r="L108" s="382">
        <v>323</v>
      </c>
      <c r="M108" s="84">
        <f t="shared" si="16"/>
        <v>0.16718266253869968</v>
      </c>
      <c r="N108" s="337">
        <v>6</v>
      </c>
      <c r="O108" s="382">
        <v>8</v>
      </c>
      <c r="P108" s="84">
        <f t="shared" si="17"/>
        <v>0.75</v>
      </c>
      <c r="Q108" s="337"/>
      <c r="R108" s="382"/>
      <c r="S108" s="84" t="str">
        <f t="shared" si="18"/>
        <v>NA</v>
      </c>
      <c r="T108" s="337">
        <f t="shared" si="20"/>
        <v>37040</v>
      </c>
      <c r="U108" s="382">
        <f t="shared" si="21"/>
        <v>299492</v>
      </c>
      <c r="V108" s="84">
        <f t="shared" si="19"/>
        <v>0.12367609151496534</v>
      </c>
    </row>
    <row r="109" spans="1:22">
      <c r="A109" s="89">
        <v>2002</v>
      </c>
      <c r="B109" s="337">
        <v>20032</v>
      </c>
      <c r="C109" s="382">
        <v>227464</v>
      </c>
      <c r="D109" s="84">
        <f t="shared" si="13"/>
        <v>8.8066683079520272E-2</v>
      </c>
      <c r="E109" s="337">
        <v>9443</v>
      </c>
      <c r="F109" s="382">
        <v>89869</v>
      </c>
      <c r="G109" s="84">
        <f t="shared" si="14"/>
        <v>0.10507516496233406</v>
      </c>
      <c r="H109" s="337"/>
      <c r="I109" s="382"/>
      <c r="J109" s="84" t="str">
        <f t="shared" si="15"/>
        <v>NA</v>
      </c>
      <c r="K109" s="337">
        <v>93</v>
      </c>
      <c r="L109" s="382">
        <v>585</v>
      </c>
      <c r="M109" s="84">
        <f t="shared" si="16"/>
        <v>0.15897435897435896</v>
      </c>
      <c r="N109" s="337">
        <v>3</v>
      </c>
      <c r="O109" s="382">
        <v>13</v>
      </c>
      <c r="P109" s="84">
        <f t="shared" si="17"/>
        <v>0.23076923076923078</v>
      </c>
      <c r="Q109" s="337"/>
      <c r="R109" s="382"/>
      <c r="S109" s="84" t="str">
        <f t="shared" si="18"/>
        <v>NA</v>
      </c>
      <c r="T109" s="337">
        <f t="shared" si="20"/>
        <v>29571</v>
      </c>
      <c r="U109" s="382">
        <f t="shared" si="21"/>
        <v>317931</v>
      </c>
      <c r="V109" s="84">
        <f t="shared" si="19"/>
        <v>9.3010747615048545E-2</v>
      </c>
    </row>
    <row r="110" spans="1:22">
      <c r="A110" s="89">
        <v>2003</v>
      </c>
      <c r="B110" s="337">
        <v>15608</v>
      </c>
      <c r="C110" s="382">
        <v>235756</v>
      </c>
      <c r="D110" s="84">
        <f t="shared" si="13"/>
        <v>6.6204041466601068E-2</v>
      </c>
      <c r="E110" s="337">
        <v>7359</v>
      </c>
      <c r="F110" s="382">
        <v>93305</v>
      </c>
      <c r="G110" s="84">
        <f t="shared" si="14"/>
        <v>7.8870371362735114E-2</v>
      </c>
      <c r="H110" s="337"/>
      <c r="I110" s="382"/>
      <c r="J110" s="84" t="str">
        <f t="shared" si="15"/>
        <v>NA</v>
      </c>
      <c r="K110" s="337">
        <v>79</v>
      </c>
      <c r="L110" s="382">
        <v>626</v>
      </c>
      <c r="M110" s="84">
        <f t="shared" si="16"/>
        <v>0.12619808306709265</v>
      </c>
      <c r="N110" s="337">
        <v>7</v>
      </c>
      <c r="O110" s="382">
        <v>13</v>
      </c>
      <c r="P110" s="84">
        <f t="shared" si="17"/>
        <v>0.53846153846153844</v>
      </c>
      <c r="Q110" s="337"/>
      <c r="R110" s="382"/>
      <c r="S110" s="84" t="str">
        <f t="shared" si="18"/>
        <v>NA</v>
      </c>
      <c r="T110" s="337">
        <f t="shared" si="20"/>
        <v>23053</v>
      </c>
      <c r="U110" s="382">
        <f t="shared" si="21"/>
        <v>329700</v>
      </c>
      <c r="V110" s="84">
        <f t="shared" si="19"/>
        <v>6.992114043069457E-2</v>
      </c>
    </row>
    <row r="111" spans="1:22">
      <c r="A111" s="89">
        <v>2004</v>
      </c>
      <c r="B111" s="337">
        <v>10906</v>
      </c>
      <c r="C111" s="382">
        <v>235320</v>
      </c>
      <c r="D111" s="84">
        <f t="shared" si="13"/>
        <v>4.6345402005779364E-2</v>
      </c>
      <c r="E111" s="337">
        <v>5914</v>
      </c>
      <c r="F111" s="382">
        <v>109362</v>
      </c>
      <c r="G111" s="84">
        <f t="shared" si="14"/>
        <v>5.4077284614399881E-2</v>
      </c>
      <c r="H111" s="337"/>
      <c r="I111" s="382"/>
      <c r="J111" s="84" t="str">
        <f t="shared" si="15"/>
        <v>NA</v>
      </c>
      <c r="K111" s="337">
        <v>18</v>
      </c>
      <c r="L111" s="382">
        <v>144</v>
      </c>
      <c r="M111" s="84">
        <f t="shared" si="16"/>
        <v>0.125</v>
      </c>
      <c r="N111" s="337">
        <v>8</v>
      </c>
      <c r="O111" s="382">
        <v>12</v>
      </c>
      <c r="P111" s="84">
        <f t="shared" si="17"/>
        <v>0.66666666666666663</v>
      </c>
      <c r="Q111" s="337"/>
      <c r="R111" s="382"/>
      <c r="S111" s="84" t="str">
        <f t="shared" si="18"/>
        <v>NA</v>
      </c>
      <c r="T111" s="337">
        <f t="shared" si="20"/>
        <v>16846</v>
      </c>
      <c r="U111" s="382">
        <f t="shared" si="21"/>
        <v>344838</v>
      </c>
      <c r="V111" s="84">
        <f t="shared" si="19"/>
        <v>4.8851924671874908E-2</v>
      </c>
    </row>
    <row r="112" spans="1:22">
      <c r="A112" s="89">
        <v>2005</v>
      </c>
      <c r="B112" s="337">
        <v>8800</v>
      </c>
      <c r="C112" s="382">
        <v>242055</v>
      </c>
      <c r="D112" s="84">
        <f t="shared" si="13"/>
        <v>3.635537377868666E-2</v>
      </c>
      <c r="E112" s="337">
        <v>4460</v>
      </c>
      <c r="F112" s="382">
        <v>102716</v>
      </c>
      <c r="G112" s="84">
        <f t="shared" si="14"/>
        <v>4.3420693952256707E-2</v>
      </c>
      <c r="H112" s="337"/>
      <c r="I112" s="382"/>
      <c r="J112" s="84" t="str">
        <f t="shared" si="15"/>
        <v>NA</v>
      </c>
      <c r="K112" s="337">
        <v>13</v>
      </c>
      <c r="L112" s="382">
        <v>210</v>
      </c>
      <c r="M112" s="84">
        <f t="shared" si="16"/>
        <v>6.1904761904761907E-2</v>
      </c>
      <c r="N112" s="337">
        <v>6</v>
      </c>
      <c r="O112" s="382">
        <v>43</v>
      </c>
      <c r="P112" s="84">
        <f t="shared" si="17"/>
        <v>0.13953488372093023</v>
      </c>
      <c r="Q112" s="337"/>
      <c r="R112" s="382"/>
      <c r="S112" s="84" t="str">
        <f t="shared" si="18"/>
        <v>NA</v>
      </c>
      <c r="T112" s="337">
        <f t="shared" si="20"/>
        <v>13279</v>
      </c>
      <c r="U112" s="382">
        <f t="shared" si="21"/>
        <v>345024</v>
      </c>
      <c r="V112" s="84">
        <f t="shared" si="19"/>
        <v>3.8487177703580039E-2</v>
      </c>
    </row>
    <row r="113" spans="1:22">
      <c r="A113" s="89">
        <v>2006</v>
      </c>
      <c r="B113" s="337">
        <v>7058</v>
      </c>
      <c r="C113" s="382">
        <v>227298</v>
      </c>
      <c r="D113" s="84">
        <f t="shared" si="13"/>
        <v>3.1051747045728516E-2</v>
      </c>
      <c r="E113" s="337">
        <v>2898</v>
      </c>
      <c r="F113" s="382">
        <v>89460</v>
      </c>
      <c r="G113" s="84">
        <f t="shared" si="14"/>
        <v>3.2394366197183097E-2</v>
      </c>
      <c r="H113" s="337"/>
      <c r="I113" s="382"/>
      <c r="J113" s="84" t="str">
        <f t="shared" si="15"/>
        <v>NA</v>
      </c>
      <c r="K113" s="337">
        <v>5</v>
      </c>
      <c r="L113" s="382">
        <v>113</v>
      </c>
      <c r="M113" s="84">
        <f t="shared" si="16"/>
        <v>4.4247787610619468E-2</v>
      </c>
      <c r="N113" s="337"/>
      <c r="O113" s="382">
        <v>24</v>
      </c>
      <c r="P113" s="84">
        <f t="shared" si="17"/>
        <v>0</v>
      </c>
      <c r="Q113" s="337"/>
      <c r="R113" s="382"/>
      <c r="S113" s="84" t="str">
        <f t="shared" si="18"/>
        <v>NA</v>
      </c>
      <c r="T113" s="337">
        <f t="shared" si="20"/>
        <v>9961</v>
      </c>
      <c r="U113" s="382">
        <f t="shared" si="21"/>
        <v>316895</v>
      </c>
      <c r="V113" s="84">
        <f t="shared" si="19"/>
        <v>3.1433124536518406E-2</v>
      </c>
    </row>
    <row r="114" spans="1:22">
      <c r="A114" s="89">
        <v>2007</v>
      </c>
      <c r="B114" s="337">
        <v>4474</v>
      </c>
      <c r="C114" s="382">
        <v>233001</v>
      </c>
      <c r="D114" s="84">
        <f t="shared" si="13"/>
        <v>1.9201634327749666E-2</v>
      </c>
      <c r="E114" s="337">
        <v>1655</v>
      </c>
      <c r="F114" s="382">
        <v>81572</v>
      </c>
      <c r="G114" s="84">
        <f t="shared" si="14"/>
        <v>2.0288824596675331E-2</v>
      </c>
      <c r="H114" s="337"/>
      <c r="I114" s="382"/>
      <c r="J114" s="84" t="str">
        <f t="shared" si="15"/>
        <v>NA</v>
      </c>
      <c r="K114" s="337">
        <v>2</v>
      </c>
      <c r="L114" s="382">
        <v>28</v>
      </c>
      <c r="M114" s="84">
        <f t="shared" si="16"/>
        <v>7.1428571428571425E-2</v>
      </c>
      <c r="N114" s="337">
        <v>3</v>
      </c>
      <c r="O114" s="382">
        <v>32</v>
      </c>
      <c r="P114" s="84">
        <f t="shared" si="17"/>
        <v>9.375E-2</v>
      </c>
      <c r="Q114" s="337">
        <v>151</v>
      </c>
      <c r="R114" s="382">
        <v>2666</v>
      </c>
      <c r="S114" s="84">
        <f>IF(R114=0, "NA", Q114/R114)</f>
        <v>5.6639159789947484E-2</v>
      </c>
      <c r="T114" s="337">
        <f t="shared" si="20"/>
        <v>6285</v>
      </c>
      <c r="U114" s="382">
        <f t="shared" si="21"/>
        <v>317299</v>
      </c>
      <c r="V114" s="84">
        <f t="shared" si="19"/>
        <v>1.9807815341365716E-2</v>
      </c>
    </row>
    <row r="115" spans="1:22">
      <c r="A115" s="89">
        <v>2008</v>
      </c>
      <c r="B115" s="337">
        <v>2921</v>
      </c>
      <c r="C115" s="382">
        <v>195667</v>
      </c>
      <c r="D115" s="84">
        <f t="shared" si="13"/>
        <v>1.4928424312735413E-2</v>
      </c>
      <c r="E115" s="337">
        <v>1007</v>
      </c>
      <c r="F115" s="382">
        <v>71645</v>
      </c>
      <c r="G115" s="84">
        <f t="shared" si="14"/>
        <v>1.4055412101332961E-2</v>
      </c>
      <c r="H115" s="337">
        <v>280</v>
      </c>
      <c r="I115" s="382">
        <v>9900</v>
      </c>
      <c r="J115" s="84">
        <f t="shared" si="15"/>
        <v>2.8282828282828285E-2</v>
      </c>
      <c r="K115" s="337">
        <v>2</v>
      </c>
      <c r="L115" s="382">
        <v>29</v>
      </c>
      <c r="M115" s="84">
        <f t="shared" si="16"/>
        <v>6.8965517241379309E-2</v>
      </c>
      <c r="N115" s="337">
        <v>4</v>
      </c>
      <c r="O115" s="382">
        <v>29</v>
      </c>
      <c r="P115" s="84">
        <f t="shared" si="17"/>
        <v>0.13793103448275862</v>
      </c>
      <c r="Q115" s="337">
        <v>164</v>
      </c>
      <c r="R115" s="382">
        <v>2787</v>
      </c>
      <c r="S115" s="84">
        <f t="shared" ref="S115:S118" si="22">IF(R115=0, "NA", Q115/R115)</f>
        <v>5.8844635809113741E-2</v>
      </c>
      <c r="T115" s="337">
        <f t="shared" si="20"/>
        <v>4378</v>
      </c>
      <c r="U115" s="382">
        <f t="shared" si="21"/>
        <v>280057</v>
      </c>
      <c r="V115" s="84">
        <f t="shared" si="19"/>
        <v>1.5632531948853268E-2</v>
      </c>
    </row>
    <row r="116" spans="1:22">
      <c r="A116" s="89">
        <v>2009</v>
      </c>
      <c r="B116" s="337">
        <v>902</v>
      </c>
      <c r="C116" s="382">
        <v>49330</v>
      </c>
      <c r="D116" s="84">
        <f t="shared" si="13"/>
        <v>1.8285019258057977E-2</v>
      </c>
      <c r="E116" s="337">
        <v>213</v>
      </c>
      <c r="F116" s="382">
        <v>8201</v>
      </c>
      <c r="G116" s="84">
        <f t="shared" si="14"/>
        <v>2.5972442385074991E-2</v>
      </c>
      <c r="H116" s="337">
        <v>97</v>
      </c>
      <c r="I116" s="382">
        <v>888</v>
      </c>
      <c r="J116" s="84">
        <f>IF(I116=0, "NA", H116/I116)</f>
        <v>0.10923423423423423</v>
      </c>
      <c r="K116" s="337">
        <v>10</v>
      </c>
      <c r="L116" s="382">
        <v>235</v>
      </c>
      <c r="M116" s="84">
        <f t="shared" si="16"/>
        <v>4.2553191489361701E-2</v>
      </c>
      <c r="N116" s="337">
        <v>1</v>
      </c>
      <c r="O116" s="382">
        <v>12</v>
      </c>
      <c r="P116" s="84">
        <f t="shared" si="17"/>
        <v>8.3333333333333329E-2</v>
      </c>
      <c r="Q116" s="337">
        <v>8</v>
      </c>
      <c r="R116" s="382">
        <v>110</v>
      </c>
      <c r="S116" s="84">
        <f t="shared" si="22"/>
        <v>7.2727272727272724E-2</v>
      </c>
      <c r="T116" s="337">
        <f t="shared" si="20"/>
        <v>1231</v>
      </c>
      <c r="U116" s="382">
        <f t="shared" si="21"/>
        <v>58776</v>
      </c>
      <c r="V116" s="84">
        <f t="shared" si="19"/>
        <v>2.0943922689533143E-2</v>
      </c>
    </row>
    <row r="117" spans="1:22">
      <c r="A117" s="89">
        <v>2010</v>
      </c>
      <c r="B117" s="337">
        <v>44</v>
      </c>
      <c r="C117" s="382">
        <v>427</v>
      </c>
      <c r="D117" s="84">
        <f t="shared" si="13"/>
        <v>0.10304449648711944</v>
      </c>
      <c r="E117" s="337">
        <v>9</v>
      </c>
      <c r="F117" s="382">
        <v>86</v>
      </c>
      <c r="G117" s="84">
        <f t="shared" si="14"/>
        <v>0.10465116279069768</v>
      </c>
      <c r="H117" s="337"/>
      <c r="I117" s="382">
        <v>14</v>
      </c>
      <c r="J117" s="84">
        <f t="shared" ref="J117:J118" si="23">IF(I117=0, "NA", H117/I117)</f>
        <v>0</v>
      </c>
      <c r="K117" s="337"/>
      <c r="L117" s="382">
        <v>3</v>
      </c>
      <c r="M117" s="84">
        <f t="shared" si="16"/>
        <v>0</v>
      </c>
      <c r="N117" s="337"/>
      <c r="O117" s="382"/>
      <c r="P117" s="84" t="str">
        <f t="shared" si="17"/>
        <v>NA</v>
      </c>
      <c r="Q117" s="337"/>
      <c r="R117" s="382">
        <v>3</v>
      </c>
      <c r="S117" s="84">
        <f t="shared" si="22"/>
        <v>0</v>
      </c>
      <c r="T117" s="337">
        <f t="shared" si="20"/>
        <v>53</v>
      </c>
      <c r="U117" s="382">
        <f t="shared" si="21"/>
        <v>533</v>
      </c>
      <c r="V117" s="84">
        <f t="shared" si="19"/>
        <v>9.9437148217636023E-2</v>
      </c>
    </row>
    <row r="118" spans="1:22" ht="13.5" thickBot="1">
      <c r="A118" s="89">
        <v>2011</v>
      </c>
      <c r="B118" s="440"/>
      <c r="C118" s="457"/>
      <c r="D118" s="275" t="str">
        <f t="shared" si="13"/>
        <v>NA</v>
      </c>
      <c r="E118" s="440"/>
      <c r="F118" s="457"/>
      <c r="G118" s="275" t="str">
        <f t="shared" si="14"/>
        <v>NA</v>
      </c>
      <c r="H118" s="440"/>
      <c r="I118" s="457"/>
      <c r="J118" s="275" t="str">
        <f t="shared" si="23"/>
        <v>NA</v>
      </c>
      <c r="K118" s="440"/>
      <c r="L118" s="457"/>
      <c r="M118" s="275" t="str">
        <f t="shared" si="16"/>
        <v>NA</v>
      </c>
      <c r="N118" s="440"/>
      <c r="O118" s="457"/>
      <c r="P118" s="275" t="str">
        <f t="shared" si="17"/>
        <v>NA</v>
      </c>
      <c r="Q118" s="440"/>
      <c r="R118" s="457"/>
      <c r="S118" s="275" t="str">
        <f t="shared" si="22"/>
        <v>NA</v>
      </c>
      <c r="T118" s="440"/>
      <c r="U118" s="457"/>
      <c r="V118" s="275" t="str">
        <f t="shared" si="19"/>
        <v>NA</v>
      </c>
    </row>
    <row r="119" spans="1:22" ht="13.5" thickBot="1">
      <c r="A119" s="85" t="s">
        <v>9</v>
      </c>
      <c r="B119" s="218">
        <f>SUM(B103:B118)</f>
        <v>204574</v>
      </c>
      <c r="C119" s="272">
        <f>SUM(C103:C118)</f>
        <v>2668295</v>
      </c>
      <c r="D119" s="95">
        <f>B119/C119</f>
        <v>7.6668434337282793E-2</v>
      </c>
      <c r="E119" s="218">
        <f>SUM(E103:E118)</f>
        <v>81361</v>
      </c>
      <c r="F119" s="272">
        <f>SUM(F103:F118)</f>
        <v>987883</v>
      </c>
      <c r="G119" s="95">
        <f>E119/F119</f>
        <v>8.2358943316161934E-2</v>
      </c>
      <c r="H119" s="218">
        <f>SUM(H103:H118)</f>
        <v>377</v>
      </c>
      <c r="I119" s="272">
        <f>SUM(I103:I118)</f>
        <v>10802</v>
      </c>
      <c r="J119" s="95">
        <f>H119/I119</f>
        <v>3.4900944269579709E-2</v>
      </c>
      <c r="K119" s="218">
        <f>SUM(K103:K118)</f>
        <v>498</v>
      </c>
      <c r="L119" s="272">
        <f>SUM(L103:L118)</f>
        <v>3337</v>
      </c>
      <c r="M119" s="95">
        <f>K119/L119</f>
        <v>0.1492358405753671</v>
      </c>
      <c r="N119" s="218">
        <f>SUM(N103:N118)</f>
        <v>65</v>
      </c>
      <c r="O119" s="272">
        <f>SUM(O103:O118)</f>
        <v>252</v>
      </c>
      <c r="P119" s="95">
        <f>N119/O119</f>
        <v>0.25793650793650796</v>
      </c>
      <c r="Q119" s="218">
        <f>SUM(Q103:Q118)</f>
        <v>323</v>
      </c>
      <c r="R119" s="272">
        <f>SUM(R103:R118)</f>
        <v>5566</v>
      </c>
      <c r="S119" s="95">
        <f>Q119/R119</f>
        <v>5.8030901904419688E-2</v>
      </c>
      <c r="T119" s="218">
        <f>SUM(T103:T118)</f>
        <v>287198</v>
      </c>
      <c r="U119" s="272">
        <f>SUM(U103:U118)</f>
        <v>3676135</v>
      </c>
      <c r="V119" s="95">
        <f>T119/U119</f>
        <v>7.812498724883607E-2</v>
      </c>
    </row>
  </sheetData>
  <mergeCells count="17">
    <mergeCell ref="N101:P101"/>
    <mergeCell ref="Q101:S101"/>
    <mergeCell ref="T101:V101"/>
    <mergeCell ref="A101:A102"/>
    <mergeCell ref="B101:D101"/>
    <mergeCell ref="E101:G101"/>
    <mergeCell ref="H101:J101"/>
    <mergeCell ref="K101:M101"/>
    <mergeCell ref="A4:L4"/>
    <mergeCell ref="T6:V6"/>
    <mergeCell ref="Q6:S6"/>
    <mergeCell ref="K6:M6"/>
    <mergeCell ref="A6:A7"/>
    <mergeCell ref="B6:D6"/>
    <mergeCell ref="E6:G6"/>
    <mergeCell ref="H6:J6"/>
    <mergeCell ref="N6:P6"/>
  </mergeCells>
  <phoneticPr fontId="0" type="noConversion"/>
  <pageMargins left="0.75" right="0.75" top="1" bottom="1" header="0.5" footer="0.5"/>
  <pageSetup scale="51" orientation="portrait" r:id="rId1"/>
  <headerFooter alignWithMargins="0">
    <oddFooter>&amp;C&amp;14B-&amp;P-4</oddFooter>
  </headerFooter>
  <drawing r:id="rId2"/>
</worksheet>
</file>

<file path=xl/worksheets/sheet19.xml><?xml version="1.0" encoding="utf-8"?>
<worksheet xmlns="http://schemas.openxmlformats.org/spreadsheetml/2006/main" xmlns:r="http://schemas.openxmlformats.org/officeDocument/2006/relationships">
  <sheetPr codeName="Sheet32">
    <pageSetUpPr fitToPage="1"/>
  </sheetPr>
  <dimension ref="A1:AD168"/>
  <sheetViews>
    <sheetView topLeftCell="A16" zoomScale="85" zoomScaleNormal="85" workbookViewId="0">
      <selection activeCell="Q4" sqref="Q4"/>
    </sheetView>
  </sheetViews>
  <sheetFormatPr defaultRowHeight="12.75"/>
  <cols>
    <col min="1" max="1" width="10.5703125" style="88" customWidth="1"/>
    <col min="2" max="2" width="8.28515625" style="288" customWidth="1"/>
    <col min="3" max="3" width="10.7109375" style="288" customWidth="1"/>
    <col min="4" max="4" width="11.42578125" style="288" customWidth="1"/>
    <col min="5" max="5" width="8.5703125" style="288" customWidth="1"/>
    <col min="6" max="6" width="8.85546875" style="288" customWidth="1"/>
    <col min="7" max="7" width="11.42578125" style="288" customWidth="1"/>
    <col min="8" max="8" width="8.85546875" style="288" customWidth="1"/>
    <col min="9" max="9" width="8.5703125" style="288" customWidth="1"/>
    <col min="10" max="10" width="11.42578125" style="288" customWidth="1"/>
    <col min="11" max="11" width="8.42578125" style="288" customWidth="1"/>
    <col min="12" max="12" width="9" style="288" customWidth="1"/>
    <col min="13" max="13" width="11.42578125" style="288" customWidth="1"/>
    <col min="14" max="14" width="8.5703125" style="288" customWidth="1"/>
    <col min="15" max="15" width="9.5703125" style="288" customWidth="1"/>
    <col min="16" max="16" width="11.42578125" style="288" customWidth="1"/>
    <col min="17" max="18" width="9.140625" style="88"/>
    <col min="19" max="19" width="12" style="88" customWidth="1"/>
    <col min="20" max="20" width="9.140625" style="88"/>
    <col min="21" max="21" width="12" style="88" bestFit="1" customWidth="1"/>
    <col min="22" max="22" width="11.7109375" style="88" customWidth="1"/>
    <col min="23" max="26" width="9.140625" style="88"/>
    <col min="27" max="27" width="9.85546875" style="88" customWidth="1"/>
    <col min="28" max="16384" width="9.140625" style="88"/>
  </cols>
  <sheetData>
    <row r="1" spans="1:22" ht="26.25">
      <c r="A1" s="335" t="s">
        <v>218</v>
      </c>
    </row>
    <row r="2" spans="1:22" ht="18">
      <c r="A2" s="82" t="s">
        <v>116</v>
      </c>
      <c r="B2" s="156"/>
      <c r="C2" s="156"/>
      <c r="D2" s="156"/>
      <c r="E2" s="156"/>
      <c r="F2" s="156"/>
      <c r="G2" s="156"/>
      <c r="H2" s="156"/>
      <c r="I2" s="156"/>
      <c r="J2" s="156"/>
      <c r="K2" s="156"/>
      <c r="L2" s="156"/>
      <c r="M2" s="156"/>
      <c r="N2" s="156"/>
      <c r="O2" s="156"/>
      <c r="P2" s="156"/>
    </row>
    <row r="3" spans="1:22" ht="14.25">
      <c r="A3" s="90"/>
      <c r="B3" s="156"/>
      <c r="C3" s="156"/>
      <c r="D3" s="156"/>
      <c r="E3" s="156"/>
      <c r="F3" s="156"/>
      <c r="G3" s="156"/>
      <c r="H3" s="156"/>
      <c r="I3" s="156"/>
      <c r="J3" s="156"/>
      <c r="K3" s="156"/>
      <c r="L3" s="156"/>
      <c r="M3" s="156"/>
      <c r="N3" s="156"/>
      <c r="O3" s="156"/>
      <c r="P3" s="156"/>
    </row>
    <row r="4" spans="1:22" ht="17.25" customHeight="1">
      <c r="A4" s="562" t="s">
        <v>254</v>
      </c>
      <c r="B4" s="562"/>
      <c r="C4" s="562"/>
      <c r="D4" s="562"/>
      <c r="E4" s="562"/>
      <c r="F4" s="562"/>
      <c r="G4" s="562"/>
      <c r="H4" s="562"/>
      <c r="I4" s="562"/>
      <c r="J4" s="562"/>
      <c r="K4" s="562"/>
      <c r="L4" s="562"/>
      <c r="M4" s="562"/>
      <c r="N4" s="562"/>
      <c r="O4" s="562"/>
      <c r="P4" s="332"/>
    </row>
    <row r="5" spans="1:22" ht="17.25" customHeight="1">
      <c r="A5" s="562"/>
      <c r="B5" s="562"/>
      <c r="C5" s="562"/>
      <c r="D5" s="562"/>
      <c r="E5" s="562"/>
      <c r="F5" s="562"/>
      <c r="G5" s="562"/>
      <c r="H5" s="562"/>
      <c r="I5" s="562"/>
      <c r="J5" s="562"/>
      <c r="K5" s="562"/>
      <c r="L5" s="562"/>
      <c r="M5" s="562"/>
      <c r="N5" s="562"/>
      <c r="O5" s="562"/>
      <c r="P5" s="332"/>
    </row>
    <row r="6" spans="1:22" ht="17.25" customHeight="1">
      <c r="A6" s="562"/>
      <c r="B6" s="562"/>
      <c r="C6" s="562"/>
      <c r="D6" s="562"/>
      <c r="E6" s="562"/>
      <c r="F6" s="562"/>
      <c r="G6" s="562"/>
      <c r="H6" s="562"/>
      <c r="I6" s="562"/>
      <c r="J6" s="562"/>
      <c r="K6" s="562"/>
      <c r="L6" s="562"/>
      <c r="M6" s="562"/>
      <c r="N6" s="562"/>
      <c r="O6" s="562"/>
      <c r="P6" s="332"/>
    </row>
    <row r="7" spans="1:22" ht="30" customHeight="1">
      <c r="A7" s="562"/>
      <c r="B7" s="562"/>
      <c r="C7" s="562"/>
      <c r="D7" s="562"/>
      <c r="E7" s="562"/>
      <c r="F7" s="562"/>
      <c r="G7" s="562"/>
      <c r="H7" s="562"/>
      <c r="I7" s="562"/>
      <c r="J7" s="562"/>
      <c r="K7" s="562"/>
      <c r="L7" s="562"/>
      <c r="M7" s="562"/>
      <c r="N7" s="562"/>
      <c r="O7" s="562"/>
      <c r="P7" s="332"/>
    </row>
    <row r="8" spans="1:22" ht="15" thickBot="1">
      <c r="A8" s="83"/>
      <c r="B8" s="490"/>
      <c r="C8" s="490"/>
      <c r="D8" s="490"/>
      <c r="E8" s="156"/>
      <c r="F8" s="156"/>
      <c r="G8" s="156"/>
      <c r="H8" s="156"/>
      <c r="I8" s="156"/>
      <c r="J8" s="156"/>
      <c r="K8" s="156"/>
      <c r="L8" s="156"/>
      <c r="M8" s="156"/>
      <c r="N8" s="156"/>
      <c r="O8" s="156"/>
      <c r="P8" s="156"/>
    </row>
    <row r="9" spans="1:22" ht="13.5" customHeight="1" thickBot="1">
      <c r="A9" s="553" t="s">
        <v>10</v>
      </c>
      <c r="B9" s="576" t="s">
        <v>15</v>
      </c>
      <c r="C9" s="577"/>
      <c r="D9" s="578"/>
      <c r="E9" s="576" t="s">
        <v>126</v>
      </c>
      <c r="F9" s="577"/>
      <c r="G9" s="578"/>
      <c r="H9" s="576" t="s">
        <v>128</v>
      </c>
      <c r="I9" s="577"/>
      <c r="J9" s="578"/>
      <c r="K9" s="576" t="s">
        <v>125</v>
      </c>
      <c r="L9" s="577"/>
      <c r="M9" s="578"/>
      <c r="N9" s="576" t="s">
        <v>127</v>
      </c>
      <c r="O9" s="577"/>
      <c r="P9" s="578"/>
      <c r="Q9" s="576" t="s">
        <v>129</v>
      </c>
      <c r="R9" s="577"/>
      <c r="S9" s="578"/>
      <c r="T9" s="576" t="s">
        <v>9</v>
      </c>
      <c r="U9" s="577"/>
      <c r="V9" s="578"/>
    </row>
    <row r="10" spans="1:22" ht="43.5" customHeight="1" thickBot="1">
      <c r="A10" s="554"/>
      <c r="B10" s="385" t="s">
        <v>1</v>
      </c>
      <c r="C10" s="487" t="s">
        <v>216</v>
      </c>
      <c r="D10" s="386" t="s">
        <v>20</v>
      </c>
      <c r="E10" s="385" t="s">
        <v>1</v>
      </c>
      <c r="F10" s="487" t="s">
        <v>216</v>
      </c>
      <c r="G10" s="386" t="s">
        <v>20</v>
      </c>
      <c r="H10" s="385" t="s">
        <v>1</v>
      </c>
      <c r="I10" s="487" t="s">
        <v>216</v>
      </c>
      <c r="J10" s="386" t="s">
        <v>20</v>
      </c>
      <c r="K10" s="385" t="s">
        <v>1</v>
      </c>
      <c r="L10" s="487" t="s">
        <v>216</v>
      </c>
      <c r="M10" s="386" t="s">
        <v>20</v>
      </c>
      <c r="N10" s="385" t="s">
        <v>1</v>
      </c>
      <c r="O10" s="487" t="s">
        <v>216</v>
      </c>
      <c r="P10" s="386" t="s">
        <v>20</v>
      </c>
      <c r="Q10" s="385" t="s">
        <v>1</v>
      </c>
      <c r="R10" s="487" t="s">
        <v>216</v>
      </c>
      <c r="S10" s="386" t="s">
        <v>20</v>
      </c>
      <c r="T10" s="385" t="s">
        <v>1</v>
      </c>
      <c r="U10" s="487" t="s">
        <v>216</v>
      </c>
      <c r="V10" s="386" t="s">
        <v>20</v>
      </c>
    </row>
    <row r="11" spans="1:22">
      <c r="A11" s="455">
        <v>1996</v>
      </c>
      <c r="B11" s="336">
        <v>39</v>
      </c>
      <c r="C11" s="383">
        <v>82816</v>
      </c>
      <c r="D11" s="92">
        <f t="shared" ref="D11:D26" si="0">IF(C11=0, "NA", B11/C11)</f>
        <v>4.7092349304482225E-4</v>
      </c>
      <c r="E11" s="336">
        <v>4</v>
      </c>
      <c r="F11" s="383">
        <v>19653</v>
      </c>
      <c r="G11" s="92">
        <f t="shared" ref="G11:G26" si="1">IF(F11=0, "NA", E11/F11)</f>
        <v>2.035312674909683E-4</v>
      </c>
      <c r="H11" s="336"/>
      <c r="I11" s="383"/>
      <c r="J11" s="92"/>
      <c r="K11" s="336"/>
      <c r="L11" s="383"/>
      <c r="M11" s="92"/>
      <c r="N11" s="336"/>
      <c r="O11" s="383"/>
      <c r="P11" s="92"/>
      <c r="Q11" s="336"/>
      <c r="R11" s="383"/>
      <c r="S11" s="508" t="str">
        <f t="shared" ref="S11:S21" si="2">IF(R11=0, "NA", Q11/R11)</f>
        <v>NA</v>
      </c>
      <c r="T11" s="336">
        <f>SUM(Q11,N11,K11,H11,E11,B11)</f>
        <v>43</v>
      </c>
      <c r="U11" s="383">
        <f>SUM(R11,O11,L11,I11,F11,C11)</f>
        <v>102469</v>
      </c>
      <c r="V11" s="92">
        <f t="shared" ref="V11:V22" si="3">IF(U11=0, "NA", T11/U11)</f>
        <v>4.1963911036508602E-4</v>
      </c>
    </row>
    <row r="12" spans="1:22">
      <c r="A12" s="456">
        <v>1997</v>
      </c>
      <c r="B12" s="337">
        <v>23</v>
      </c>
      <c r="C12" s="382">
        <v>117218</v>
      </c>
      <c r="D12" s="84">
        <f t="shared" si="0"/>
        <v>1.9621559828695252E-4</v>
      </c>
      <c r="E12" s="337">
        <v>4</v>
      </c>
      <c r="F12" s="382">
        <v>30416</v>
      </c>
      <c r="G12" s="84">
        <f t="shared" si="1"/>
        <v>1.3150973172014729E-4</v>
      </c>
      <c r="H12" s="337"/>
      <c r="I12" s="382"/>
      <c r="J12" s="84"/>
      <c r="K12" s="337">
        <v>0</v>
      </c>
      <c r="L12" s="382">
        <v>109</v>
      </c>
      <c r="M12" s="84">
        <f t="shared" ref="M12:M26" si="4">IF(L12=0, "NA", K12/L12)</f>
        <v>0</v>
      </c>
      <c r="N12" s="337">
        <v>0</v>
      </c>
      <c r="O12" s="382">
        <v>12</v>
      </c>
      <c r="P12" s="84">
        <f t="shared" ref="P12:P25" si="5">IF(O12=0, "NA", N12/O12)</f>
        <v>0</v>
      </c>
      <c r="Q12" s="337"/>
      <c r="R12" s="382"/>
      <c r="S12" s="374" t="str">
        <f t="shared" si="2"/>
        <v>NA</v>
      </c>
      <c r="T12" s="337">
        <f t="shared" ref="T12:T26" si="6">SUM(Q12,N12,K12,H12,E12,B12)</f>
        <v>27</v>
      </c>
      <c r="U12" s="382">
        <f t="shared" ref="U12:U22" si="7">SUM(R12,O12,L12,I12,F12,C12)</f>
        <v>147755</v>
      </c>
      <c r="V12" s="84">
        <f t="shared" si="3"/>
        <v>1.8273493282799228E-4</v>
      </c>
    </row>
    <row r="13" spans="1:22">
      <c r="A13" s="456">
        <v>1998</v>
      </c>
      <c r="B13" s="337">
        <v>66</v>
      </c>
      <c r="C13" s="382">
        <v>143501</v>
      </c>
      <c r="D13" s="84">
        <f t="shared" si="0"/>
        <v>4.5992710852189183E-4</v>
      </c>
      <c r="E13" s="337">
        <v>35</v>
      </c>
      <c r="F13" s="382">
        <v>37782</v>
      </c>
      <c r="G13" s="84">
        <f t="shared" si="1"/>
        <v>9.2636705309406592E-4</v>
      </c>
      <c r="H13" s="337"/>
      <c r="I13" s="382"/>
      <c r="J13" s="84"/>
      <c r="K13" s="337">
        <v>0</v>
      </c>
      <c r="L13" s="382">
        <v>253</v>
      </c>
      <c r="M13" s="84">
        <f t="shared" si="4"/>
        <v>0</v>
      </c>
      <c r="N13" s="337">
        <v>0</v>
      </c>
      <c r="O13" s="382">
        <v>17</v>
      </c>
      <c r="P13" s="84">
        <f t="shared" si="5"/>
        <v>0</v>
      </c>
      <c r="Q13" s="337"/>
      <c r="R13" s="382"/>
      <c r="S13" s="374" t="str">
        <f t="shared" si="2"/>
        <v>NA</v>
      </c>
      <c r="T13" s="337">
        <f t="shared" si="6"/>
        <v>101</v>
      </c>
      <c r="U13" s="382">
        <f t="shared" si="7"/>
        <v>181553</v>
      </c>
      <c r="V13" s="84">
        <f t="shared" si="3"/>
        <v>5.5631138014794576E-4</v>
      </c>
    </row>
    <row r="14" spans="1:22">
      <c r="A14" s="456">
        <v>1999</v>
      </c>
      <c r="B14" s="337">
        <v>63</v>
      </c>
      <c r="C14" s="382">
        <v>174865</v>
      </c>
      <c r="D14" s="84">
        <f t="shared" si="0"/>
        <v>3.6027792868784493E-4</v>
      </c>
      <c r="E14" s="337">
        <v>27</v>
      </c>
      <c r="F14" s="382">
        <v>45613</v>
      </c>
      <c r="G14" s="84">
        <f t="shared" si="1"/>
        <v>5.9193650932848091E-4</v>
      </c>
      <c r="H14" s="337"/>
      <c r="I14" s="382"/>
      <c r="J14" s="84"/>
      <c r="K14" s="337">
        <v>0</v>
      </c>
      <c r="L14" s="382">
        <v>169</v>
      </c>
      <c r="M14" s="84">
        <f t="shared" si="4"/>
        <v>0</v>
      </c>
      <c r="N14" s="337">
        <v>0</v>
      </c>
      <c r="O14" s="382">
        <v>4</v>
      </c>
      <c r="P14" s="84">
        <f t="shared" si="5"/>
        <v>0</v>
      </c>
      <c r="Q14" s="337"/>
      <c r="R14" s="382"/>
      <c r="S14" s="374" t="str">
        <f t="shared" si="2"/>
        <v>NA</v>
      </c>
      <c r="T14" s="337">
        <f t="shared" si="6"/>
        <v>90</v>
      </c>
      <c r="U14" s="382">
        <f t="shared" si="7"/>
        <v>220651</v>
      </c>
      <c r="V14" s="84">
        <f t="shared" si="3"/>
        <v>4.07883943421965E-4</v>
      </c>
    </row>
    <row r="15" spans="1:22">
      <c r="A15" s="456">
        <v>2000</v>
      </c>
      <c r="B15" s="337">
        <v>109</v>
      </c>
      <c r="C15" s="382">
        <v>205903</v>
      </c>
      <c r="D15" s="84">
        <f t="shared" si="0"/>
        <v>5.2937548263017054E-4</v>
      </c>
      <c r="E15" s="337">
        <v>12</v>
      </c>
      <c r="F15" s="382">
        <v>54473</v>
      </c>
      <c r="G15" s="84">
        <f t="shared" si="1"/>
        <v>2.2029262203293376E-4</v>
      </c>
      <c r="H15" s="337"/>
      <c r="I15" s="382"/>
      <c r="J15" s="84"/>
      <c r="K15" s="337">
        <v>0</v>
      </c>
      <c r="L15" s="382">
        <v>366</v>
      </c>
      <c r="M15" s="84">
        <f t="shared" si="4"/>
        <v>0</v>
      </c>
      <c r="N15" s="337">
        <v>0</v>
      </c>
      <c r="O15" s="382">
        <v>1</v>
      </c>
      <c r="P15" s="84">
        <f t="shared" si="5"/>
        <v>0</v>
      </c>
      <c r="Q15" s="337"/>
      <c r="R15" s="382"/>
      <c r="S15" s="374" t="str">
        <f t="shared" si="2"/>
        <v>NA</v>
      </c>
      <c r="T15" s="337">
        <f t="shared" si="6"/>
        <v>121</v>
      </c>
      <c r="U15" s="382">
        <f t="shared" si="7"/>
        <v>260743</v>
      </c>
      <c r="V15" s="84">
        <f t="shared" si="3"/>
        <v>4.6405847903874698E-4</v>
      </c>
    </row>
    <row r="16" spans="1:22">
      <c r="A16" s="456">
        <v>2001</v>
      </c>
      <c r="B16" s="337">
        <v>86</v>
      </c>
      <c r="C16" s="382">
        <v>208750</v>
      </c>
      <c r="D16" s="84">
        <f t="shared" si="0"/>
        <v>4.1197604790419161E-4</v>
      </c>
      <c r="E16" s="337">
        <v>12</v>
      </c>
      <c r="F16" s="382">
        <v>57171</v>
      </c>
      <c r="G16" s="84">
        <f t="shared" si="1"/>
        <v>2.0989662591173848E-4</v>
      </c>
      <c r="H16" s="337"/>
      <c r="I16" s="382"/>
      <c r="J16" s="84"/>
      <c r="K16" s="337">
        <v>0</v>
      </c>
      <c r="L16" s="382">
        <v>296</v>
      </c>
      <c r="M16" s="84">
        <f t="shared" si="4"/>
        <v>0</v>
      </c>
      <c r="N16" s="337">
        <v>0</v>
      </c>
      <c r="O16" s="382">
        <v>2</v>
      </c>
      <c r="P16" s="84">
        <f t="shared" si="5"/>
        <v>0</v>
      </c>
      <c r="Q16" s="337"/>
      <c r="R16" s="382"/>
      <c r="S16" s="374" t="str">
        <f t="shared" si="2"/>
        <v>NA</v>
      </c>
      <c r="T16" s="337">
        <f t="shared" si="6"/>
        <v>98</v>
      </c>
      <c r="U16" s="382">
        <f t="shared" si="7"/>
        <v>266219</v>
      </c>
      <c r="V16" s="84">
        <f t="shared" si="3"/>
        <v>3.6811797805566093E-4</v>
      </c>
    </row>
    <row r="17" spans="1:30">
      <c r="A17" s="456">
        <v>2002</v>
      </c>
      <c r="B17" s="337">
        <v>127</v>
      </c>
      <c r="C17" s="382">
        <v>229171</v>
      </c>
      <c r="D17" s="84">
        <f t="shared" si="0"/>
        <v>5.5417133930558407E-4</v>
      </c>
      <c r="E17" s="337">
        <v>27</v>
      </c>
      <c r="F17" s="382">
        <v>67983</v>
      </c>
      <c r="G17" s="84">
        <f t="shared" si="1"/>
        <v>3.9715811305767617E-4</v>
      </c>
      <c r="H17" s="337"/>
      <c r="I17" s="382"/>
      <c r="J17" s="84"/>
      <c r="K17" s="337">
        <v>0</v>
      </c>
      <c r="L17" s="382">
        <v>519</v>
      </c>
      <c r="M17" s="84">
        <f t="shared" si="4"/>
        <v>0</v>
      </c>
      <c r="N17" s="337">
        <v>0</v>
      </c>
      <c r="O17" s="382">
        <v>4</v>
      </c>
      <c r="P17" s="84">
        <f t="shared" si="5"/>
        <v>0</v>
      </c>
      <c r="Q17" s="337"/>
      <c r="R17" s="382"/>
      <c r="S17" s="374" t="str">
        <f t="shared" si="2"/>
        <v>NA</v>
      </c>
      <c r="T17" s="337">
        <f t="shared" si="6"/>
        <v>154</v>
      </c>
      <c r="U17" s="382">
        <f t="shared" si="7"/>
        <v>297677</v>
      </c>
      <c r="V17" s="84">
        <f t="shared" si="3"/>
        <v>5.1733926369857265E-4</v>
      </c>
    </row>
    <row r="18" spans="1:30">
      <c r="A18" s="456">
        <v>2003</v>
      </c>
      <c r="B18" s="337">
        <v>132</v>
      </c>
      <c r="C18" s="382">
        <v>240748</v>
      </c>
      <c r="D18" s="84">
        <f t="shared" si="0"/>
        <v>5.4829115922042971E-4</v>
      </c>
      <c r="E18" s="337">
        <v>31</v>
      </c>
      <c r="F18" s="382">
        <v>71635</v>
      </c>
      <c r="G18" s="84">
        <f t="shared" si="1"/>
        <v>4.3274935436588263E-4</v>
      </c>
      <c r="H18" s="337"/>
      <c r="I18" s="382"/>
      <c r="J18" s="84"/>
      <c r="K18" s="337">
        <v>3</v>
      </c>
      <c r="L18" s="382">
        <v>617</v>
      </c>
      <c r="M18" s="84">
        <f t="shared" si="4"/>
        <v>4.8622366288492711E-3</v>
      </c>
      <c r="N18" s="337">
        <v>0</v>
      </c>
      <c r="O18" s="382">
        <v>7</v>
      </c>
      <c r="P18" s="84">
        <f t="shared" si="5"/>
        <v>0</v>
      </c>
      <c r="Q18" s="337"/>
      <c r="R18" s="382"/>
      <c r="S18" s="374" t="str">
        <f t="shared" si="2"/>
        <v>NA</v>
      </c>
      <c r="T18" s="337">
        <f t="shared" si="6"/>
        <v>166</v>
      </c>
      <c r="U18" s="382">
        <f t="shared" si="7"/>
        <v>313007</v>
      </c>
      <c r="V18" s="84">
        <f t="shared" si="3"/>
        <v>5.3033957707016141E-4</v>
      </c>
    </row>
    <row r="19" spans="1:30">
      <c r="A19" s="456">
        <v>2004</v>
      </c>
      <c r="B19" s="337">
        <v>68</v>
      </c>
      <c r="C19" s="382">
        <v>247660</v>
      </c>
      <c r="D19" s="84">
        <f t="shared" si="0"/>
        <v>2.7456997496567873E-4</v>
      </c>
      <c r="E19" s="337">
        <v>16</v>
      </c>
      <c r="F19" s="382">
        <v>84728</v>
      </c>
      <c r="G19" s="84">
        <f t="shared" si="1"/>
        <v>1.8883958077613066E-4</v>
      </c>
      <c r="H19" s="337"/>
      <c r="I19" s="382"/>
      <c r="J19" s="84"/>
      <c r="K19" s="337">
        <v>0</v>
      </c>
      <c r="L19" s="382">
        <v>160</v>
      </c>
      <c r="M19" s="84">
        <f t="shared" si="4"/>
        <v>0</v>
      </c>
      <c r="N19" s="337">
        <v>0</v>
      </c>
      <c r="O19" s="382">
        <v>2</v>
      </c>
      <c r="P19" s="84">
        <f t="shared" si="5"/>
        <v>0</v>
      </c>
      <c r="Q19" s="337"/>
      <c r="R19" s="382"/>
      <c r="S19" s="374" t="str">
        <f t="shared" si="2"/>
        <v>NA</v>
      </c>
      <c r="T19" s="337">
        <f t="shared" si="6"/>
        <v>84</v>
      </c>
      <c r="U19" s="382">
        <f t="shared" si="7"/>
        <v>332550</v>
      </c>
      <c r="V19" s="84">
        <f t="shared" si="3"/>
        <v>2.525935949481281E-4</v>
      </c>
    </row>
    <row r="20" spans="1:30">
      <c r="A20" s="456">
        <v>2005</v>
      </c>
      <c r="B20" s="337">
        <v>14</v>
      </c>
      <c r="C20" s="382">
        <v>255891</v>
      </c>
      <c r="D20" s="84">
        <f t="shared" si="0"/>
        <v>5.4710794830611474E-5</v>
      </c>
      <c r="E20" s="337">
        <v>8</v>
      </c>
      <c r="F20" s="382">
        <v>79330</v>
      </c>
      <c r="G20" s="84">
        <f t="shared" si="1"/>
        <v>1.0084457330139922E-4</v>
      </c>
      <c r="H20" s="337"/>
      <c r="I20" s="382"/>
      <c r="J20" s="84"/>
      <c r="K20" s="337">
        <v>0</v>
      </c>
      <c r="L20" s="382">
        <v>231</v>
      </c>
      <c r="M20" s="84">
        <f t="shared" si="4"/>
        <v>0</v>
      </c>
      <c r="N20" s="337">
        <v>0</v>
      </c>
      <c r="O20" s="382">
        <v>33</v>
      </c>
      <c r="P20" s="84">
        <f t="shared" si="5"/>
        <v>0</v>
      </c>
      <c r="Q20" s="337"/>
      <c r="R20" s="382"/>
      <c r="S20" s="374" t="str">
        <f t="shared" si="2"/>
        <v>NA</v>
      </c>
      <c r="T20" s="337">
        <f t="shared" si="6"/>
        <v>22</v>
      </c>
      <c r="U20" s="382">
        <f t="shared" si="7"/>
        <v>335485</v>
      </c>
      <c r="V20" s="84">
        <f t="shared" si="3"/>
        <v>6.557670238609774E-5</v>
      </c>
    </row>
    <row r="21" spans="1:30">
      <c r="A21" s="456">
        <v>2006</v>
      </c>
      <c r="B21" s="337">
        <v>12</v>
      </c>
      <c r="C21" s="382">
        <v>236177</v>
      </c>
      <c r="D21" s="84">
        <f t="shared" si="0"/>
        <v>5.0809350614158028E-5</v>
      </c>
      <c r="E21" s="337">
        <v>6</v>
      </c>
      <c r="F21" s="382">
        <v>70351</v>
      </c>
      <c r="G21" s="84">
        <f t="shared" si="1"/>
        <v>8.5286634162982757E-5</v>
      </c>
      <c r="H21" s="337"/>
      <c r="I21" s="382"/>
      <c r="J21" s="84"/>
      <c r="K21" s="337">
        <v>0</v>
      </c>
      <c r="L21" s="382">
        <v>102</v>
      </c>
      <c r="M21" s="84">
        <f t="shared" si="4"/>
        <v>0</v>
      </c>
      <c r="N21" s="337">
        <v>0</v>
      </c>
      <c r="O21" s="382">
        <v>28</v>
      </c>
      <c r="P21" s="84">
        <f t="shared" si="5"/>
        <v>0</v>
      </c>
      <c r="Q21" s="337"/>
      <c r="R21" s="382"/>
      <c r="S21" s="374" t="str">
        <f t="shared" si="2"/>
        <v>NA</v>
      </c>
      <c r="T21" s="337">
        <f t="shared" si="6"/>
        <v>18</v>
      </c>
      <c r="U21" s="382">
        <f t="shared" si="7"/>
        <v>306658</v>
      </c>
      <c r="V21" s="84">
        <f t="shared" si="3"/>
        <v>5.8697311010963352E-5</v>
      </c>
    </row>
    <row r="22" spans="1:30">
      <c r="A22" s="456">
        <v>2007</v>
      </c>
      <c r="B22" s="337">
        <v>16</v>
      </c>
      <c r="C22" s="382">
        <v>253771</v>
      </c>
      <c r="D22" s="84">
        <f t="shared" si="0"/>
        <v>6.3048969346379217E-5</v>
      </c>
      <c r="E22" s="337">
        <v>8</v>
      </c>
      <c r="F22" s="382">
        <v>65067</v>
      </c>
      <c r="G22" s="84">
        <f t="shared" si="1"/>
        <v>1.2295018980435551E-4</v>
      </c>
      <c r="H22" s="337"/>
      <c r="I22" s="382"/>
      <c r="J22" s="84"/>
      <c r="K22" s="337">
        <v>0</v>
      </c>
      <c r="L22" s="382">
        <v>53</v>
      </c>
      <c r="M22" s="84">
        <f t="shared" si="4"/>
        <v>0</v>
      </c>
      <c r="N22" s="337">
        <v>0</v>
      </c>
      <c r="O22" s="382">
        <v>24</v>
      </c>
      <c r="P22" s="84">
        <f t="shared" si="5"/>
        <v>0</v>
      </c>
      <c r="Q22" s="337">
        <v>0</v>
      </c>
      <c r="R22" s="382">
        <v>2874</v>
      </c>
      <c r="S22" s="374">
        <f t="shared" ref="S22" si="8">IF(R22=0, "NA", Q22/R22)</f>
        <v>0</v>
      </c>
      <c r="T22" s="337">
        <f t="shared" si="6"/>
        <v>24</v>
      </c>
      <c r="U22" s="382">
        <f t="shared" si="7"/>
        <v>321789</v>
      </c>
      <c r="V22" s="84">
        <f t="shared" si="3"/>
        <v>7.4583034224289825E-5</v>
      </c>
    </row>
    <row r="23" spans="1:30">
      <c r="A23" s="456">
        <v>2008</v>
      </c>
      <c r="B23" s="337">
        <v>7</v>
      </c>
      <c r="C23" s="382">
        <v>227597</v>
      </c>
      <c r="D23" s="84">
        <f t="shared" si="0"/>
        <v>3.0756117172018963E-5</v>
      </c>
      <c r="E23" s="337">
        <v>0</v>
      </c>
      <c r="F23" s="382">
        <v>63252</v>
      </c>
      <c r="G23" s="84">
        <f t="shared" si="1"/>
        <v>0</v>
      </c>
      <c r="H23" s="337">
        <v>0</v>
      </c>
      <c r="I23" s="382">
        <v>10946</v>
      </c>
      <c r="J23" s="84">
        <f t="shared" ref="J23:J26" si="9">IF(I23=0, "NA", H23/I23)</f>
        <v>0</v>
      </c>
      <c r="K23" s="337">
        <v>0</v>
      </c>
      <c r="L23" s="382">
        <v>51</v>
      </c>
      <c r="M23" s="84">
        <f t="shared" si="4"/>
        <v>0</v>
      </c>
      <c r="N23" s="337">
        <v>0</v>
      </c>
      <c r="O23" s="382">
        <v>22</v>
      </c>
      <c r="P23" s="84">
        <f t="shared" si="5"/>
        <v>0</v>
      </c>
      <c r="Q23" s="337">
        <v>1</v>
      </c>
      <c r="R23" s="382">
        <v>3527</v>
      </c>
      <c r="S23" s="374">
        <f>IF(R23=0, "NA", Q23/R23)</f>
        <v>2.8352707683583782E-4</v>
      </c>
      <c r="T23" s="337">
        <f t="shared" si="6"/>
        <v>8</v>
      </c>
      <c r="U23" s="382">
        <f t="shared" ref="U23:U26" si="10">SUM(R23,O23,L23,I23,F23,C23)</f>
        <v>305395</v>
      </c>
      <c r="V23" s="84">
        <f t="shared" ref="V23:V26" si="11">IF(U23=0, "NA", T23/U23)</f>
        <v>2.6195582769855433E-5</v>
      </c>
    </row>
    <row r="24" spans="1:30">
      <c r="A24" s="456">
        <v>2009</v>
      </c>
      <c r="B24" s="337">
        <v>3</v>
      </c>
      <c r="C24" s="382">
        <v>179063</v>
      </c>
      <c r="D24" s="84">
        <f t="shared" si="0"/>
        <v>1.6753879919357992E-5</v>
      </c>
      <c r="E24" s="337">
        <v>0</v>
      </c>
      <c r="F24" s="382">
        <v>38194</v>
      </c>
      <c r="G24" s="84">
        <f t="shared" si="1"/>
        <v>0</v>
      </c>
      <c r="H24" s="337">
        <v>0</v>
      </c>
      <c r="I24" s="382">
        <v>5862</v>
      </c>
      <c r="J24" s="84">
        <f t="shared" si="9"/>
        <v>0</v>
      </c>
      <c r="K24" s="337">
        <v>0</v>
      </c>
      <c r="L24" s="382">
        <v>1107</v>
      </c>
      <c r="M24" s="84">
        <f t="shared" si="4"/>
        <v>0</v>
      </c>
      <c r="N24" s="337">
        <v>0</v>
      </c>
      <c r="O24" s="382">
        <v>87</v>
      </c>
      <c r="P24" s="84">
        <f t="shared" si="5"/>
        <v>0</v>
      </c>
      <c r="Q24" s="337">
        <v>0</v>
      </c>
      <c r="R24" s="382">
        <v>947</v>
      </c>
      <c r="S24" s="374">
        <f t="shared" ref="S24:S26" si="12">IF(R24=0, "NA", Q24/R24)</f>
        <v>0</v>
      </c>
      <c r="T24" s="337">
        <f t="shared" si="6"/>
        <v>3</v>
      </c>
      <c r="U24" s="382">
        <f t="shared" si="10"/>
        <v>225260</v>
      </c>
      <c r="V24" s="84">
        <f t="shared" si="11"/>
        <v>1.3317943709491254E-5</v>
      </c>
    </row>
    <row r="25" spans="1:30">
      <c r="A25" s="456">
        <v>2010</v>
      </c>
      <c r="B25" s="337">
        <v>0</v>
      </c>
      <c r="C25" s="382">
        <v>55958</v>
      </c>
      <c r="D25" s="84">
        <f t="shared" si="0"/>
        <v>0</v>
      </c>
      <c r="E25" s="337">
        <v>1</v>
      </c>
      <c r="F25" s="382">
        <v>10087</v>
      </c>
      <c r="G25" s="84">
        <f t="shared" si="1"/>
        <v>9.9137503717656395E-5</v>
      </c>
      <c r="H25" s="337">
        <v>0</v>
      </c>
      <c r="I25" s="382">
        <v>730</v>
      </c>
      <c r="J25" s="84">
        <f t="shared" si="9"/>
        <v>0</v>
      </c>
      <c r="K25" s="337">
        <v>0</v>
      </c>
      <c r="L25" s="382">
        <v>447</v>
      </c>
      <c r="M25" s="84">
        <f t="shared" si="4"/>
        <v>0</v>
      </c>
      <c r="N25" s="337">
        <v>0</v>
      </c>
      <c r="O25" s="382">
        <v>37</v>
      </c>
      <c r="P25" s="84">
        <f t="shared" si="5"/>
        <v>0</v>
      </c>
      <c r="Q25" s="337">
        <v>0</v>
      </c>
      <c r="R25" s="382">
        <v>153</v>
      </c>
      <c r="S25" s="374">
        <f t="shared" si="12"/>
        <v>0</v>
      </c>
      <c r="T25" s="337">
        <f t="shared" si="6"/>
        <v>1</v>
      </c>
      <c r="U25" s="382">
        <f t="shared" si="10"/>
        <v>67412</v>
      </c>
      <c r="V25" s="84">
        <f t="shared" si="11"/>
        <v>1.4834154156529995E-5</v>
      </c>
    </row>
    <row r="26" spans="1:30" ht="13.5" thickBot="1">
      <c r="A26" s="456">
        <v>2011</v>
      </c>
      <c r="B26" s="362">
        <v>0</v>
      </c>
      <c r="C26" s="384">
        <v>393</v>
      </c>
      <c r="D26" s="94">
        <f t="shared" si="0"/>
        <v>0</v>
      </c>
      <c r="E26" s="362"/>
      <c r="F26" s="384">
        <v>69</v>
      </c>
      <c r="G26" s="94">
        <f t="shared" si="1"/>
        <v>0</v>
      </c>
      <c r="H26" s="362">
        <v>0</v>
      </c>
      <c r="I26" s="384">
        <v>30</v>
      </c>
      <c r="J26" s="94">
        <f t="shared" si="9"/>
        <v>0</v>
      </c>
      <c r="K26" s="362">
        <v>0</v>
      </c>
      <c r="L26" s="384">
        <v>6</v>
      </c>
      <c r="M26" s="94">
        <f t="shared" si="4"/>
        <v>0</v>
      </c>
      <c r="N26" s="362"/>
      <c r="O26" s="384"/>
      <c r="P26" s="94"/>
      <c r="Q26" s="362">
        <v>0</v>
      </c>
      <c r="R26" s="384">
        <v>8</v>
      </c>
      <c r="S26" s="509">
        <f t="shared" si="12"/>
        <v>0</v>
      </c>
      <c r="T26" s="362">
        <f t="shared" si="6"/>
        <v>0</v>
      </c>
      <c r="U26" s="384">
        <f t="shared" si="10"/>
        <v>506</v>
      </c>
      <c r="V26" s="94">
        <f t="shared" si="11"/>
        <v>0</v>
      </c>
    </row>
    <row r="27" spans="1:30" ht="13.5" thickBot="1">
      <c r="A27" s="85" t="s">
        <v>9</v>
      </c>
      <c r="B27" s="380">
        <f>SUM(B11:B26)</f>
        <v>765</v>
      </c>
      <c r="C27" s="381">
        <f>SUM(C11:C26)</f>
        <v>2859482</v>
      </c>
      <c r="D27" s="361">
        <f>B27/C27</f>
        <v>2.6753097239290191E-4</v>
      </c>
      <c r="E27" s="380">
        <f>SUM(E11:E26)</f>
        <v>191</v>
      </c>
      <c r="F27" s="381">
        <f>SUM(F11:F26)</f>
        <v>795804</v>
      </c>
      <c r="G27" s="361">
        <f>E27/F27</f>
        <v>2.4000884639936465E-4</v>
      </c>
      <c r="H27" s="380">
        <f>SUM(H11:H26)</f>
        <v>0</v>
      </c>
      <c r="I27" s="381">
        <f>SUM(I11:I26)</f>
        <v>17568</v>
      </c>
      <c r="J27" s="361">
        <f>H27/I27</f>
        <v>0</v>
      </c>
      <c r="K27" s="380">
        <f>SUM(K11:K26)</f>
        <v>3</v>
      </c>
      <c r="L27" s="381">
        <f>SUM(L11:L26)</f>
        <v>4486</v>
      </c>
      <c r="M27" s="361">
        <f>K27/L27</f>
        <v>6.6874721355327687E-4</v>
      </c>
      <c r="N27" s="380">
        <f>SUM(N11:N26)</f>
        <v>0</v>
      </c>
      <c r="O27" s="381">
        <f>SUM(O11:O26)</f>
        <v>280</v>
      </c>
      <c r="P27" s="361">
        <f>N27/O27</f>
        <v>0</v>
      </c>
      <c r="Q27" s="380">
        <f>SUM(Q11:Q26)</f>
        <v>1</v>
      </c>
      <c r="R27" s="381">
        <f>SUM(R11:R26)</f>
        <v>7509</v>
      </c>
      <c r="S27" s="361">
        <f>Q27/R27</f>
        <v>1.3317352510320947E-4</v>
      </c>
      <c r="T27" s="380">
        <f>SUM(T11:T26)</f>
        <v>960</v>
      </c>
      <c r="U27" s="381">
        <f>SUM(U11:U26)</f>
        <v>3685129</v>
      </c>
      <c r="V27" s="361">
        <f>T27/U27</f>
        <v>2.6050648430489136E-4</v>
      </c>
    </row>
    <row r="28" spans="1:30" s="345" customFormat="1">
      <c r="A28" s="330"/>
      <c r="B28" s="368"/>
      <c r="C28" s="368"/>
      <c r="D28" s="376"/>
      <c r="E28" s="368"/>
      <c r="F28" s="368"/>
      <c r="G28" s="376"/>
      <c r="H28" s="368"/>
      <c r="I28" s="368"/>
      <c r="J28" s="376"/>
      <c r="K28" s="368"/>
      <c r="L28" s="368"/>
      <c r="M28" s="376"/>
      <c r="N28" s="368"/>
      <c r="O28" s="368"/>
      <c r="P28" s="376"/>
      <c r="Q28" s="368"/>
      <c r="R28" s="368"/>
      <c r="S28" s="376"/>
      <c r="T28" s="368"/>
      <c r="U28" s="368"/>
      <c r="V28" s="376"/>
      <c r="W28" s="368"/>
    </row>
    <row r="29" spans="1:30">
      <c r="E29" s="289"/>
      <c r="J29" s="507"/>
      <c r="N29" s="88"/>
      <c r="O29" s="88"/>
      <c r="P29" s="88"/>
    </row>
    <row r="30" spans="1:30">
      <c r="A30" s="287"/>
      <c r="P30" s="88"/>
    </row>
    <row r="31" spans="1:30">
      <c r="P31" s="88"/>
    </row>
    <row r="32" spans="1:30">
      <c r="P32" s="88"/>
      <c r="S32" s="515"/>
      <c r="T32" s="515"/>
      <c r="U32" s="515"/>
      <c r="V32" s="515"/>
      <c r="W32" s="515"/>
      <c r="X32" s="515"/>
      <c r="Y32" s="515"/>
      <c r="Z32" s="515"/>
      <c r="AA32" s="515"/>
      <c r="AB32" s="515"/>
      <c r="AC32" s="345"/>
      <c r="AD32" s="345"/>
    </row>
    <row r="33" spans="16:30">
      <c r="P33" s="88"/>
      <c r="S33" s="514"/>
      <c r="T33" s="516"/>
      <c r="U33" s="516"/>
      <c r="V33" s="516"/>
      <c r="W33" s="514"/>
      <c r="X33" s="514"/>
      <c r="Y33" s="514"/>
      <c r="Z33" s="514"/>
      <c r="AA33" s="516"/>
      <c r="AB33" s="514"/>
      <c r="AC33" s="345"/>
      <c r="AD33" s="345"/>
    </row>
    <row r="34" spans="16:30">
      <c r="P34" s="88"/>
      <c r="S34" s="514"/>
      <c r="T34" s="516"/>
      <c r="U34" s="514"/>
      <c r="V34" s="514"/>
      <c r="W34" s="514"/>
      <c r="X34" s="514"/>
      <c r="Y34" s="514"/>
      <c r="Z34" s="514"/>
      <c r="AA34" s="516"/>
      <c r="AB34" s="514"/>
      <c r="AC34" s="345"/>
      <c r="AD34" s="345"/>
    </row>
    <row r="35" spans="16:30">
      <c r="P35" s="88"/>
      <c r="S35" s="514"/>
      <c r="T35" s="516"/>
      <c r="U35" s="514"/>
      <c r="V35" s="514"/>
      <c r="W35" s="514"/>
      <c r="X35" s="514"/>
      <c r="Y35" s="514"/>
      <c r="Z35" s="514"/>
      <c r="AA35" s="516"/>
      <c r="AB35" s="514"/>
      <c r="AC35" s="345"/>
      <c r="AD35" s="345"/>
    </row>
    <row r="36" spans="16:30">
      <c r="P36" s="88"/>
      <c r="S36" s="514"/>
      <c r="T36" s="516"/>
      <c r="U36" s="514"/>
      <c r="V36" s="514"/>
      <c r="W36" s="514"/>
      <c r="X36" s="514"/>
      <c r="Y36" s="514"/>
      <c r="Z36" s="514"/>
      <c r="AA36" s="516"/>
      <c r="AB36" s="514"/>
      <c r="AC36" s="345"/>
      <c r="AD36" s="345"/>
    </row>
    <row r="37" spans="16:30">
      <c r="P37" s="88"/>
      <c r="S37" s="514"/>
      <c r="T37" s="516"/>
      <c r="U37" s="514"/>
      <c r="V37" s="514"/>
      <c r="W37" s="514"/>
      <c r="X37" s="514"/>
      <c r="Y37" s="514"/>
      <c r="Z37" s="514"/>
      <c r="AA37" s="516"/>
      <c r="AB37" s="514"/>
      <c r="AC37" s="345"/>
      <c r="AD37" s="345"/>
    </row>
    <row r="38" spans="16:30">
      <c r="P38" s="88"/>
      <c r="S38" s="514"/>
      <c r="T38" s="516"/>
      <c r="U38" s="514"/>
      <c r="V38" s="514"/>
      <c r="W38" s="514"/>
      <c r="X38" s="514"/>
      <c r="Y38" s="514"/>
      <c r="Z38" s="514"/>
      <c r="AA38" s="516"/>
      <c r="AB38" s="514"/>
      <c r="AC38" s="345"/>
      <c r="AD38" s="345"/>
    </row>
    <row r="39" spans="16:30">
      <c r="P39" s="88"/>
      <c r="S39" s="514"/>
      <c r="T39" s="516"/>
      <c r="U39" s="514"/>
      <c r="V39" s="514"/>
      <c r="W39" s="514"/>
      <c r="X39" s="514"/>
      <c r="Y39" s="514"/>
      <c r="Z39" s="514"/>
      <c r="AA39" s="516"/>
      <c r="AB39" s="514"/>
      <c r="AC39" s="345"/>
      <c r="AD39" s="345"/>
    </row>
    <row r="40" spans="16:30">
      <c r="P40" s="88"/>
      <c r="S40" s="514"/>
      <c r="T40" s="516"/>
      <c r="U40" s="514"/>
      <c r="V40" s="514"/>
      <c r="W40" s="514"/>
      <c r="X40" s="514"/>
      <c r="Y40" s="514"/>
      <c r="Z40" s="514"/>
      <c r="AA40" s="516"/>
      <c r="AB40" s="514"/>
      <c r="AC40" s="345"/>
      <c r="AD40" s="345"/>
    </row>
    <row r="41" spans="16:30">
      <c r="P41" s="88"/>
      <c r="S41" s="514"/>
      <c r="T41" s="516"/>
      <c r="U41" s="514"/>
      <c r="V41" s="514"/>
      <c r="W41" s="514"/>
      <c r="X41" s="514"/>
      <c r="Y41" s="514"/>
      <c r="Z41" s="514"/>
      <c r="AA41" s="516"/>
      <c r="AB41" s="514"/>
      <c r="AC41" s="345"/>
      <c r="AD41" s="345"/>
    </row>
    <row r="42" spans="16:30">
      <c r="P42" s="88"/>
      <c r="S42" s="514"/>
      <c r="T42" s="516"/>
      <c r="U42" s="514"/>
      <c r="V42" s="514"/>
      <c r="W42" s="514"/>
      <c r="X42" s="514"/>
      <c r="Y42" s="514"/>
      <c r="Z42" s="514"/>
      <c r="AA42" s="516"/>
      <c r="AB42" s="514"/>
      <c r="AC42" s="345"/>
      <c r="AD42" s="345"/>
    </row>
    <row r="43" spans="16:30">
      <c r="P43" s="88"/>
      <c r="S43" s="514"/>
      <c r="T43" s="516"/>
      <c r="U43" s="514"/>
      <c r="V43" s="514"/>
      <c r="W43" s="514"/>
      <c r="X43" s="514"/>
      <c r="Y43" s="514"/>
      <c r="Z43" s="514"/>
      <c r="AA43" s="516"/>
      <c r="AB43" s="514"/>
      <c r="AC43" s="345"/>
      <c r="AD43" s="345"/>
    </row>
    <row r="44" spans="16:30">
      <c r="P44" s="88"/>
      <c r="S44" s="514"/>
      <c r="T44" s="514"/>
      <c r="U44" s="514"/>
      <c r="V44" s="514"/>
      <c r="W44" s="514"/>
      <c r="X44" s="514"/>
      <c r="Y44" s="514"/>
      <c r="Z44" s="514"/>
      <c r="AA44" s="514"/>
      <c r="AB44" s="514"/>
      <c r="AC44" s="345"/>
      <c r="AD44" s="345"/>
    </row>
    <row r="45" spans="16:30">
      <c r="P45" s="88"/>
      <c r="S45" s="514"/>
      <c r="T45" s="514"/>
      <c r="U45" s="514"/>
      <c r="V45" s="514"/>
      <c r="W45" s="514"/>
      <c r="X45" s="514"/>
      <c r="Y45" s="514"/>
      <c r="Z45" s="514"/>
      <c r="AA45" s="514"/>
      <c r="AB45" s="514"/>
      <c r="AC45" s="345"/>
      <c r="AD45" s="345"/>
    </row>
    <row r="46" spans="16:30">
      <c r="P46" s="88"/>
      <c r="S46" s="514"/>
      <c r="T46" s="514"/>
      <c r="U46" s="514"/>
      <c r="V46" s="514"/>
      <c r="W46" s="514"/>
      <c r="X46" s="514"/>
      <c r="Y46" s="514"/>
      <c r="Z46" s="514"/>
      <c r="AA46" s="514"/>
      <c r="AB46" s="514"/>
      <c r="AC46" s="345"/>
      <c r="AD46" s="345"/>
    </row>
    <row r="47" spans="16:30">
      <c r="P47" s="88"/>
      <c r="S47" s="514"/>
      <c r="T47" s="516"/>
      <c r="U47" s="514"/>
      <c r="V47" s="514"/>
      <c r="W47" s="514"/>
      <c r="X47" s="514"/>
      <c r="Y47" s="514"/>
      <c r="Z47" s="514"/>
      <c r="AA47" s="514"/>
      <c r="AB47" s="514"/>
      <c r="AC47" s="345"/>
      <c r="AD47" s="345"/>
    </row>
    <row r="48" spans="16:30" ht="15">
      <c r="P48" s="88"/>
      <c r="S48" s="514"/>
      <c r="T48" s="516"/>
      <c r="U48" s="516"/>
      <c r="V48" s="514"/>
      <c r="W48" s="514"/>
      <c r="X48" s="514"/>
      <c r="Y48" s="514"/>
      <c r="Z48" s="514"/>
      <c r="AA48" s="514"/>
      <c r="AB48" s="514"/>
      <c r="AC48" s="517"/>
      <c r="AD48" s="345"/>
    </row>
    <row r="49" spans="16:30">
      <c r="P49" s="88"/>
      <c r="S49" s="345"/>
      <c r="T49" s="345"/>
      <c r="U49" s="345"/>
      <c r="V49" s="345"/>
      <c r="W49" s="345"/>
      <c r="X49" s="345"/>
      <c r="Y49" s="345"/>
      <c r="Z49" s="345"/>
      <c r="AA49" s="345"/>
      <c r="AB49" s="345"/>
      <c r="AC49" s="345"/>
      <c r="AD49" s="345"/>
    </row>
    <row r="50" spans="16:30">
      <c r="P50" s="88"/>
      <c r="S50" s="345"/>
      <c r="T50" s="345"/>
      <c r="U50" s="345"/>
      <c r="V50" s="345"/>
      <c r="W50" s="345"/>
      <c r="X50" s="345"/>
      <c r="Y50" s="345"/>
      <c r="Z50" s="345"/>
      <c r="AA50" s="345"/>
      <c r="AB50" s="345"/>
      <c r="AC50" s="345"/>
      <c r="AD50" s="345"/>
    </row>
    <row r="51" spans="16:30">
      <c r="P51" s="88"/>
      <c r="S51" s="345"/>
      <c r="T51" s="345"/>
      <c r="U51" s="345"/>
      <c r="V51" s="345"/>
      <c r="W51" s="345"/>
      <c r="X51" s="345"/>
      <c r="Y51" s="345"/>
      <c r="Z51" s="345"/>
      <c r="AA51" s="345"/>
      <c r="AB51" s="345"/>
      <c r="AC51" s="345"/>
      <c r="AD51" s="345"/>
    </row>
    <row r="52" spans="16:30">
      <c r="P52" s="88"/>
      <c r="S52" s="345"/>
      <c r="T52" s="345"/>
      <c r="U52" s="345"/>
      <c r="V52" s="345"/>
      <c r="W52" s="345"/>
      <c r="X52" s="345"/>
      <c r="Y52" s="345"/>
      <c r="Z52" s="345"/>
      <c r="AA52" s="345"/>
      <c r="AB52" s="345"/>
      <c r="AC52" s="345"/>
      <c r="AD52" s="345"/>
    </row>
    <row r="53" spans="16:30">
      <c r="P53" s="88"/>
      <c r="S53" s="345"/>
      <c r="T53" s="345"/>
      <c r="U53" s="345"/>
      <c r="V53" s="345"/>
      <c r="W53" s="345"/>
      <c r="X53" s="345"/>
      <c r="Y53" s="345"/>
      <c r="Z53" s="345"/>
      <c r="AA53" s="345"/>
      <c r="AB53" s="345"/>
      <c r="AC53" s="345"/>
      <c r="AD53" s="345"/>
    </row>
    <row r="54" spans="16:30">
      <c r="P54" s="88"/>
      <c r="S54" s="345"/>
      <c r="T54" s="345"/>
      <c r="U54" s="345"/>
      <c r="V54" s="345"/>
      <c r="W54" s="345"/>
      <c r="X54" s="345"/>
      <c r="Y54" s="345"/>
      <c r="Z54" s="345"/>
      <c r="AA54" s="345"/>
      <c r="AB54" s="345"/>
      <c r="AC54" s="345"/>
      <c r="AD54" s="345"/>
    </row>
    <row r="55" spans="16:30">
      <c r="P55" s="88"/>
      <c r="S55" s="345"/>
      <c r="T55" s="345"/>
      <c r="U55" s="345"/>
      <c r="V55" s="345"/>
      <c r="W55" s="345"/>
      <c r="X55" s="345"/>
      <c r="Y55" s="345"/>
      <c r="Z55" s="345"/>
      <c r="AA55" s="345"/>
      <c r="AB55" s="345"/>
      <c r="AC55" s="345"/>
      <c r="AD55" s="345"/>
    </row>
    <row r="56" spans="16:30">
      <c r="P56" s="88"/>
      <c r="S56" s="345"/>
      <c r="T56" s="345"/>
      <c r="U56" s="345"/>
      <c r="V56" s="345"/>
      <c r="W56" s="345"/>
      <c r="X56" s="345"/>
      <c r="Y56" s="345"/>
      <c r="Z56" s="345"/>
      <c r="AA56" s="345"/>
      <c r="AB56" s="345"/>
      <c r="AC56" s="345"/>
      <c r="AD56" s="345"/>
    </row>
    <row r="57" spans="16:30">
      <c r="P57" s="88"/>
      <c r="S57" s="345"/>
      <c r="T57" s="345"/>
      <c r="U57" s="345"/>
      <c r="V57" s="345"/>
      <c r="W57" s="345"/>
      <c r="X57" s="345"/>
      <c r="Y57" s="345"/>
      <c r="Z57" s="345"/>
      <c r="AA57" s="345"/>
      <c r="AB57" s="345"/>
      <c r="AC57" s="345"/>
      <c r="AD57" s="345"/>
    </row>
    <row r="58" spans="16:30">
      <c r="P58" s="88"/>
      <c r="S58" s="345"/>
      <c r="T58" s="345"/>
      <c r="U58" s="345"/>
      <c r="V58" s="345"/>
      <c r="W58" s="345"/>
      <c r="X58" s="345"/>
      <c r="Y58" s="345"/>
      <c r="Z58" s="345"/>
      <c r="AA58" s="345"/>
      <c r="AB58" s="345"/>
      <c r="AC58" s="345"/>
      <c r="AD58" s="345"/>
    </row>
    <row r="59" spans="16:30">
      <c r="P59" s="88"/>
      <c r="S59" s="345"/>
      <c r="T59" s="345"/>
      <c r="U59" s="345"/>
      <c r="V59" s="345"/>
      <c r="W59" s="345"/>
      <c r="X59" s="345"/>
      <c r="Y59" s="345"/>
      <c r="Z59" s="345"/>
      <c r="AA59" s="345"/>
      <c r="AB59" s="345"/>
      <c r="AC59" s="345"/>
      <c r="AD59" s="345"/>
    </row>
    <row r="60" spans="16:30">
      <c r="P60" s="88"/>
      <c r="S60" s="345"/>
      <c r="T60" s="345"/>
      <c r="U60" s="345"/>
      <c r="V60" s="345"/>
      <c r="W60" s="345"/>
      <c r="X60" s="345"/>
      <c r="Y60" s="345"/>
      <c r="Z60" s="345"/>
      <c r="AA60" s="345"/>
      <c r="AB60" s="345"/>
      <c r="AC60" s="345"/>
      <c r="AD60" s="345"/>
    </row>
    <row r="61" spans="16:30">
      <c r="P61" s="88"/>
      <c r="S61" s="345"/>
      <c r="T61" s="345"/>
      <c r="U61" s="345"/>
      <c r="V61" s="345"/>
      <c r="W61" s="345"/>
      <c r="X61" s="345"/>
      <c r="Y61" s="345"/>
      <c r="Z61" s="345"/>
      <c r="AA61" s="345"/>
      <c r="AB61" s="345"/>
      <c r="AC61" s="345"/>
      <c r="AD61" s="345"/>
    </row>
    <row r="62" spans="16:30">
      <c r="P62" s="88"/>
      <c r="S62" s="345"/>
      <c r="T62" s="345"/>
      <c r="U62" s="345"/>
      <c r="V62" s="345"/>
      <c r="W62" s="345"/>
      <c r="X62" s="345"/>
      <c r="Y62" s="345"/>
      <c r="Z62" s="345"/>
      <c r="AA62" s="345"/>
      <c r="AB62" s="345"/>
      <c r="AC62" s="345"/>
      <c r="AD62" s="345"/>
    </row>
    <row r="63" spans="16:30">
      <c r="P63" s="88"/>
      <c r="S63" s="345"/>
      <c r="T63" s="345"/>
      <c r="U63" s="345"/>
      <c r="V63" s="345"/>
      <c r="W63" s="345"/>
      <c r="X63" s="345"/>
      <c r="Y63" s="345"/>
      <c r="Z63" s="345"/>
      <c r="AA63" s="345"/>
      <c r="AB63" s="345"/>
      <c r="AC63" s="345"/>
      <c r="AD63" s="345"/>
    </row>
    <row r="64" spans="16:30">
      <c r="P64" s="88"/>
      <c r="S64" s="345"/>
      <c r="T64" s="345"/>
      <c r="U64" s="345"/>
      <c r="V64" s="345"/>
      <c r="W64" s="345"/>
      <c r="X64" s="345"/>
      <c r="Y64" s="345"/>
      <c r="Z64" s="345"/>
      <c r="AA64" s="345"/>
      <c r="AB64" s="345"/>
      <c r="AC64" s="345"/>
      <c r="AD64" s="345"/>
    </row>
    <row r="65" spans="16:30">
      <c r="P65" s="88"/>
      <c r="S65" s="345"/>
      <c r="T65" s="345"/>
      <c r="U65" s="345"/>
      <c r="V65" s="345"/>
      <c r="W65" s="345"/>
      <c r="X65" s="345"/>
      <c r="Y65" s="345"/>
      <c r="Z65" s="345"/>
      <c r="AA65" s="345"/>
      <c r="AB65" s="345"/>
      <c r="AC65" s="345"/>
      <c r="AD65" s="345"/>
    </row>
    <row r="66" spans="16:30">
      <c r="P66" s="88"/>
      <c r="S66" s="345"/>
      <c r="T66" s="345"/>
      <c r="U66" s="345"/>
      <c r="V66" s="345"/>
      <c r="W66" s="345"/>
      <c r="X66" s="345"/>
      <c r="Y66" s="345"/>
      <c r="Z66" s="345"/>
      <c r="AA66" s="345"/>
      <c r="AB66" s="345"/>
      <c r="AC66" s="345"/>
      <c r="AD66" s="345"/>
    </row>
    <row r="67" spans="16:30">
      <c r="P67" s="88"/>
    </row>
    <row r="68" spans="16:30">
      <c r="P68" s="88"/>
    </row>
    <row r="69" spans="16:30">
      <c r="P69" s="88"/>
      <c r="R69" s="345"/>
      <c r="S69" s="345"/>
      <c r="T69" s="345"/>
      <c r="U69" s="345"/>
      <c r="V69" s="345"/>
      <c r="W69" s="345"/>
      <c r="X69" s="345"/>
      <c r="Y69" s="345"/>
      <c r="Z69" s="345"/>
      <c r="AA69" s="345"/>
    </row>
    <row r="70" spans="16:30" ht="15">
      <c r="P70" s="88"/>
      <c r="R70" s="345"/>
      <c r="S70" s="519"/>
      <c r="T70" s="519"/>
      <c r="U70" s="519"/>
      <c r="V70" s="519"/>
      <c r="W70" s="519"/>
      <c r="X70" s="519"/>
      <c r="Y70" s="517"/>
      <c r="Z70" s="517"/>
      <c r="AA70" s="345"/>
    </row>
    <row r="71" spans="16:30" ht="15">
      <c r="P71" s="88"/>
      <c r="R71" s="345"/>
      <c r="S71" s="518"/>
      <c r="T71" s="520"/>
      <c r="U71" s="520"/>
      <c r="V71" s="518"/>
      <c r="W71" s="518"/>
      <c r="X71" s="520"/>
      <c r="Y71" s="517"/>
      <c r="Z71" s="517"/>
      <c r="AA71" s="345"/>
    </row>
    <row r="72" spans="16:30" ht="15">
      <c r="P72" s="88"/>
      <c r="R72" s="345"/>
      <c r="S72" s="518"/>
      <c r="T72" s="520"/>
      <c r="U72" s="520"/>
      <c r="V72" s="518"/>
      <c r="W72" s="518"/>
      <c r="X72" s="520"/>
      <c r="Y72" s="517"/>
      <c r="Z72" s="517"/>
      <c r="AA72" s="345"/>
    </row>
    <row r="73" spans="16:30" ht="15">
      <c r="P73" s="88"/>
      <c r="R73" s="345"/>
      <c r="S73" s="518"/>
      <c r="T73" s="520"/>
      <c r="U73" s="520"/>
      <c r="V73" s="518"/>
      <c r="W73" s="518"/>
      <c r="X73" s="520"/>
      <c r="Y73" s="517"/>
      <c r="Z73" s="517"/>
      <c r="AA73" s="345"/>
    </row>
    <row r="74" spans="16:30" ht="15">
      <c r="P74" s="88"/>
      <c r="R74" s="345"/>
      <c r="S74" s="518"/>
      <c r="T74" s="520"/>
      <c r="U74" s="518"/>
      <c r="V74" s="518"/>
      <c r="W74" s="518"/>
      <c r="X74" s="520"/>
      <c r="Y74" s="517"/>
      <c r="Z74" s="517"/>
      <c r="AA74" s="345"/>
    </row>
    <row r="75" spans="16:30" ht="15">
      <c r="P75" s="88"/>
      <c r="R75" s="345"/>
      <c r="S75" s="518"/>
      <c r="T75" s="520"/>
      <c r="U75" s="520"/>
      <c r="V75" s="518"/>
      <c r="W75" s="518"/>
      <c r="X75" s="520"/>
      <c r="Y75" s="517"/>
      <c r="Z75" s="517"/>
      <c r="AA75" s="345"/>
    </row>
    <row r="76" spans="16:30" ht="15">
      <c r="P76" s="88"/>
      <c r="R76" s="345"/>
      <c r="S76" s="518"/>
      <c r="T76" s="520"/>
      <c r="U76" s="520"/>
      <c r="V76" s="518"/>
      <c r="W76" s="518"/>
      <c r="X76" s="520"/>
      <c r="Y76" s="517"/>
      <c r="Z76" s="517"/>
      <c r="AA76" s="345"/>
    </row>
    <row r="77" spans="16:30" ht="15">
      <c r="P77" s="88"/>
      <c r="R77" s="345"/>
      <c r="S77" s="518"/>
      <c r="T77" s="520"/>
      <c r="U77" s="520"/>
      <c r="V77" s="518"/>
      <c r="W77" s="518"/>
      <c r="X77" s="520"/>
      <c r="Y77" s="517"/>
      <c r="Z77" s="517"/>
      <c r="AA77" s="345"/>
    </row>
    <row r="78" spans="16:30" ht="15">
      <c r="P78" s="88"/>
      <c r="R78" s="345"/>
      <c r="S78" s="518"/>
      <c r="T78" s="518"/>
      <c r="U78" s="520"/>
      <c r="V78" s="518"/>
      <c r="W78" s="518"/>
      <c r="X78" s="520"/>
      <c r="Y78" s="517"/>
      <c r="Z78" s="517"/>
      <c r="AA78" s="345"/>
    </row>
    <row r="79" spans="16:30" ht="15">
      <c r="P79" s="88"/>
      <c r="R79" s="345"/>
      <c r="S79" s="518"/>
      <c r="T79" s="520"/>
      <c r="U79" s="520"/>
      <c r="V79" s="518"/>
      <c r="W79" s="518"/>
      <c r="X79" s="520"/>
      <c r="Y79" s="517"/>
      <c r="Z79" s="517"/>
      <c r="AA79" s="345"/>
    </row>
    <row r="80" spans="16:30" ht="15">
      <c r="P80" s="88"/>
      <c r="R80" s="345"/>
      <c r="S80" s="518"/>
      <c r="T80" s="520"/>
      <c r="U80" s="520"/>
      <c r="V80" s="518"/>
      <c r="W80" s="518"/>
      <c r="X80" s="520"/>
      <c r="Y80" s="517"/>
      <c r="Z80" s="517"/>
      <c r="AA80" s="345"/>
    </row>
    <row r="81" spans="16:27" ht="15">
      <c r="P81" s="88"/>
      <c r="R81" s="345"/>
      <c r="S81" s="518"/>
      <c r="T81" s="520"/>
      <c r="U81" s="520"/>
      <c r="V81" s="518"/>
      <c r="W81" s="518"/>
      <c r="X81" s="520"/>
      <c r="Y81" s="517"/>
      <c r="Z81" s="517"/>
      <c r="AA81" s="345"/>
    </row>
    <row r="82" spans="16:27" ht="15">
      <c r="P82" s="88"/>
      <c r="R82" s="345"/>
      <c r="S82" s="518"/>
      <c r="T82" s="520"/>
      <c r="U82" s="520"/>
      <c r="V82" s="518"/>
      <c r="W82" s="518"/>
      <c r="X82" s="520"/>
      <c r="Y82" s="517"/>
      <c r="Z82" s="517"/>
      <c r="AA82" s="345"/>
    </row>
    <row r="83" spans="16:27" ht="15">
      <c r="P83" s="88"/>
      <c r="R83" s="345"/>
      <c r="S83" s="518"/>
      <c r="T83" s="520"/>
      <c r="U83" s="520"/>
      <c r="V83" s="520"/>
      <c r="W83" s="518"/>
      <c r="X83" s="518"/>
      <c r="Y83" s="517"/>
      <c r="Z83" s="517"/>
      <c r="AA83" s="345"/>
    </row>
    <row r="84" spans="16:27" ht="15">
      <c r="P84" s="88"/>
      <c r="R84" s="345"/>
      <c r="S84" s="518"/>
      <c r="T84" s="520"/>
      <c r="U84" s="520"/>
      <c r="V84" s="520"/>
      <c r="W84" s="518"/>
      <c r="X84" s="520"/>
      <c r="Y84" s="517"/>
      <c r="Z84" s="517"/>
      <c r="AA84" s="345"/>
    </row>
    <row r="85" spans="16:27" ht="15">
      <c r="P85" s="88"/>
      <c r="R85" s="345"/>
      <c r="S85" s="518"/>
      <c r="T85" s="520"/>
      <c r="U85" s="518"/>
      <c r="V85" s="520"/>
      <c r="W85" s="520"/>
      <c r="X85" s="520"/>
      <c r="Y85" s="517"/>
      <c r="Z85" s="517"/>
      <c r="AA85" s="345"/>
    </row>
    <row r="86" spans="16:27">
      <c r="P86" s="88"/>
      <c r="R86" s="345"/>
      <c r="S86" s="345"/>
      <c r="T86" s="345"/>
      <c r="U86" s="345"/>
      <c r="V86" s="345"/>
      <c r="W86" s="345"/>
      <c r="X86" s="345"/>
      <c r="Y86" s="345"/>
      <c r="Z86" s="345"/>
      <c r="AA86" s="345"/>
    </row>
    <row r="87" spans="16:27">
      <c r="P87" s="88"/>
      <c r="R87" s="345"/>
      <c r="S87" s="345"/>
      <c r="T87" s="345"/>
      <c r="U87" s="345"/>
      <c r="V87" s="345"/>
      <c r="W87" s="345"/>
      <c r="X87" s="345"/>
      <c r="Y87" s="345"/>
      <c r="Z87" s="345"/>
      <c r="AA87" s="345"/>
    </row>
    <row r="88" spans="16:27">
      <c r="P88" s="88"/>
      <c r="R88" s="345"/>
      <c r="S88" s="345"/>
      <c r="T88" s="345"/>
      <c r="U88" s="345"/>
      <c r="V88" s="345"/>
      <c r="W88" s="345"/>
      <c r="X88" s="345"/>
      <c r="Y88" s="345"/>
      <c r="Z88" s="345"/>
      <c r="AA88" s="345"/>
    </row>
    <row r="89" spans="16:27">
      <c r="P89" s="88"/>
      <c r="R89" s="345"/>
      <c r="S89" s="345"/>
      <c r="T89" s="345"/>
      <c r="U89" s="345"/>
      <c r="V89" s="345"/>
      <c r="W89" s="345"/>
      <c r="X89" s="345"/>
      <c r="Y89" s="345"/>
      <c r="Z89" s="345"/>
      <c r="AA89" s="345"/>
    </row>
    <row r="90" spans="16:27">
      <c r="P90" s="88"/>
      <c r="R90" s="345"/>
      <c r="S90" s="345"/>
      <c r="T90" s="345"/>
      <c r="U90" s="345"/>
      <c r="V90" s="345"/>
      <c r="W90" s="345"/>
      <c r="X90" s="345"/>
      <c r="Y90" s="345"/>
      <c r="Z90" s="345"/>
      <c r="AA90" s="345"/>
    </row>
    <row r="91" spans="16:27">
      <c r="P91" s="88"/>
      <c r="R91" s="345"/>
      <c r="S91" s="345"/>
      <c r="T91" s="345"/>
      <c r="U91" s="345"/>
      <c r="V91" s="345"/>
      <c r="W91" s="345"/>
      <c r="X91" s="345"/>
      <c r="Y91" s="345"/>
      <c r="Z91" s="345"/>
      <c r="AA91" s="345"/>
    </row>
    <row r="92" spans="16:27">
      <c r="P92" s="88"/>
      <c r="R92" s="345"/>
      <c r="S92" s="345"/>
      <c r="T92" s="345"/>
      <c r="U92" s="345"/>
      <c r="V92" s="345"/>
      <c r="W92" s="345"/>
      <c r="X92" s="345"/>
      <c r="Y92" s="345"/>
      <c r="Z92" s="345"/>
      <c r="AA92" s="345"/>
    </row>
    <row r="93" spans="16:27">
      <c r="P93" s="88"/>
      <c r="R93" s="345"/>
      <c r="S93" s="345"/>
      <c r="T93" s="345"/>
      <c r="U93" s="345"/>
      <c r="V93" s="345"/>
      <c r="W93" s="345"/>
      <c r="X93" s="345"/>
      <c r="Y93" s="345"/>
      <c r="Z93" s="345"/>
      <c r="AA93" s="345"/>
    </row>
    <row r="94" spans="16:27">
      <c r="P94" s="88"/>
      <c r="R94" s="345"/>
      <c r="S94" s="345"/>
      <c r="T94" s="345"/>
      <c r="U94" s="345"/>
      <c r="V94" s="345"/>
      <c r="W94" s="345"/>
      <c r="X94" s="345"/>
      <c r="Y94" s="345"/>
      <c r="Z94" s="345"/>
      <c r="AA94" s="345"/>
    </row>
    <row r="95" spans="16:27">
      <c r="P95" s="88"/>
      <c r="R95" s="345"/>
      <c r="S95" s="345"/>
      <c r="T95" s="345"/>
      <c r="U95" s="345"/>
      <c r="V95" s="345"/>
      <c r="W95" s="345"/>
      <c r="X95" s="345"/>
      <c r="Y95" s="345"/>
      <c r="Z95" s="345"/>
      <c r="AA95" s="345"/>
    </row>
    <row r="96" spans="16:27">
      <c r="P96" s="88"/>
      <c r="R96" s="345"/>
      <c r="S96" s="345"/>
      <c r="T96" s="345"/>
      <c r="U96" s="345"/>
      <c r="V96" s="345"/>
      <c r="W96" s="345"/>
      <c r="X96" s="345"/>
      <c r="Y96" s="345"/>
      <c r="Z96" s="345"/>
      <c r="AA96" s="345"/>
    </row>
    <row r="97" spans="16:27">
      <c r="P97" s="88"/>
      <c r="R97" s="345"/>
      <c r="S97" s="345"/>
      <c r="T97" s="345"/>
      <c r="U97" s="345"/>
      <c r="V97" s="345"/>
      <c r="W97" s="345"/>
      <c r="X97" s="345"/>
      <c r="Y97" s="345"/>
      <c r="Z97" s="345"/>
      <c r="AA97" s="345"/>
    </row>
    <row r="98" spans="16:27">
      <c r="P98" s="88"/>
      <c r="R98" s="345"/>
      <c r="S98" s="345"/>
      <c r="T98" s="345"/>
      <c r="U98" s="345"/>
      <c r="V98" s="345"/>
      <c r="W98" s="345"/>
      <c r="X98" s="345"/>
      <c r="Y98" s="345"/>
      <c r="Z98" s="345"/>
      <c r="AA98" s="345"/>
    </row>
    <row r="99" spans="16:27">
      <c r="P99" s="88"/>
      <c r="R99" s="345"/>
      <c r="S99" s="345"/>
      <c r="T99" s="345"/>
      <c r="U99" s="345"/>
      <c r="V99" s="345"/>
      <c r="W99" s="345"/>
      <c r="X99" s="345"/>
      <c r="Y99" s="345"/>
      <c r="Z99" s="345"/>
      <c r="AA99" s="345"/>
    </row>
    <row r="100" spans="16:27">
      <c r="P100" s="88"/>
      <c r="R100" s="345"/>
      <c r="S100" s="345"/>
      <c r="T100" s="345"/>
      <c r="U100" s="345"/>
      <c r="V100" s="345"/>
      <c r="W100" s="345"/>
      <c r="X100" s="345"/>
      <c r="Y100" s="345"/>
      <c r="Z100" s="345"/>
      <c r="AA100" s="345"/>
    </row>
    <row r="101" spans="16:27">
      <c r="P101" s="88"/>
      <c r="R101" s="345"/>
      <c r="S101" s="345"/>
      <c r="T101" s="345"/>
      <c r="U101" s="345"/>
      <c r="V101" s="345"/>
      <c r="W101" s="345"/>
      <c r="X101" s="345"/>
      <c r="Y101" s="345"/>
      <c r="Z101" s="345"/>
      <c r="AA101" s="345"/>
    </row>
    <row r="102" spans="16:27">
      <c r="P102" s="88"/>
      <c r="R102" s="345"/>
      <c r="S102" s="345"/>
      <c r="T102" s="345"/>
      <c r="U102" s="345"/>
      <c r="V102" s="345"/>
      <c r="W102" s="345"/>
      <c r="X102" s="345"/>
      <c r="Y102" s="345"/>
      <c r="Z102" s="345"/>
      <c r="AA102" s="345"/>
    </row>
    <row r="103" spans="16:27">
      <c r="P103" s="88"/>
      <c r="R103" s="345"/>
      <c r="S103" s="345"/>
      <c r="T103" s="345"/>
      <c r="U103" s="345"/>
      <c r="V103" s="345"/>
      <c r="W103" s="345"/>
      <c r="X103" s="345"/>
      <c r="Y103" s="345"/>
      <c r="Z103" s="345"/>
      <c r="AA103" s="345"/>
    </row>
    <row r="104" spans="16:27">
      <c r="P104" s="88"/>
      <c r="R104" s="345"/>
      <c r="S104" s="345"/>
      <c r="T104" s="345"/>
      <c r="U104" s="345"/>
      <c r="V104" s="345"/>
      <c r="W104" s="345"/>
      <c r="X104" s="345"/>
      <c r="Y104" s="345"/>
      <c r="Z104" s="345"/>
      <c r="AA104" s="345"/>
    </row>
    <row r="105" spans="16:27">
      <c r="P105" s="88"/>
      <c r="R105" s="345"/>
      <c r="S105" s="345"/>
      <c r="T105" s="345"/>
      <c r="U105" s="345"/>
      <c r="V105" s="345"/>
      <c r="W105" s="345"/>
      <c r="X105" s="345"/>
      <c r="Y105" s="345"/>
      <c r="Z105" s="345"/>
      <c r="AA105" s="345"/>
    </row>
    <row r="106" spans="16:27">
      <c r="P106" s="88"/>
      <c r="R106" s="345"/>
      <c r="S106" s="345"/>
      <c r="T106" s="345"/>
      <c r="U106" s="345"/>
      <c r="V106" s="345"/>
      <c r="W106" s="345"/>
      <c r="X106" s="345"/>
      <c r="Y106" s="345"/>
      <c r="Z106" s="345"/>
      <c r="AA106" s="345"/>
    </row>
    <row r="107" spans="16:27">
      <c r="P107" s="88"/>
      <c r="R107" s="345"/>
      <c r="S107" s="345"/>
      <c r="T107" s="345"/>
      <c r="U107" s="345"/>
      <c r="V107" s="345"/>
      <c r="W107" s="345"/>
      <c r="X107" s="345"/>
      <c r="Y107" s="345"/>
      <c r="Z107" s="345"/>
      <c r="AA107" s="345"/>
    </row>
    <row r="108" spans="16:27">
      <c r="P108" s="88"/>
      <c r="R108" s="345"/>
      <c r="S108" s="345"/>
      <c r="T108" s="345"/>
      <c r="U108" s="345"/>
      <c r="V108" s="345"/>
      <c r="W108" s="345"/>
      <c r="X108" s="345"/>
      <c r="Y108" s="345"/>
      <c r="Z108" s="345"/>
      <c r="AA108" s="345"/>
    </row>
    <row r="109" spans="16:27">
      <c r="P109" s="88"/>
      <c r="R109" s="345"/>
      <c r="S109" s="345"/>
      <c r="T109" s="345"/>
      <c r="U109" s="345"/>
      <c r="V109" s="345"/>
      <c r="W109" s="345"/>
      <c r="X109" s="345"/>
      <c r="Y109" s="345"/>
      <c r="Z109" s="345"/>
      <c r="AA109" s="345"/>
    </row>
    <row r="110" spans="16:27">
      <c r="P110" s="88"/>
      <c r="R110" s="345"/>
      <c r="S110" s="345"/>
      <c r="T110" s="345"/>
      <c r="U110" s="345"/>
      <c r="V110" s="345"/>
      <c r="W110" s="345"/>
      <c r="X110" s="345"/>
      <c r="Y110" s="345"/>
      <c r="Z110" s="345"/>
      <c r="AA110" s="345"/>
    </row>
    <row r="111" spans="16:27">
      <c r="P111" s="88"/>
      <c r="R111" s="345"/>
      <c r="S111" s="345"/>
      <c r="T111" s="345"/>
      <c r="U111" s="345"/>
      <c r="V111" s="345"/>
      <c r="W111" s="345"/>
      <c r="X111" s="345"/>
      <c r="Y111" s="345"/>
      <c r="Z111" s="345"/>
      <c r="AA111" s="345"/>
    </row>
    <row r="112" spans="16:27">
      <c r="P112" s="88"/>
      <c r="R112" s="345"/>
      <c r="S112" s="345"/>
      <c r="T112" s="345"/>
      <c r="U112" s="345"/>
      <c r="V112" s="345"/>
      <c r="W112" s="345"/>
      <c r="X112" s="345"/>
      <c r="Y112" s="345"/>
      <c r="Z112" s="345"/>
      <c r="AA112" s="345"/>
    </row>
    <row r="113" spans="16:27">
      <c r="P113" s="88"/>
      <c r="R113" s="345"/>
      <c r="S113" s="345"/>
      <c r="T113" s="345"/>
      <c r="U113" s="345"/>
      <c r="V113" s="345"/>
      <c r="W113" s="345"/>
      <c r="X113" s="345"/>
      <c r="Y113" s="345"/>
      <c r="Z113" s="345"/>
      <c r="AA113" s="345"/>
    </row>
    <row r="114" spans="16:27">
      <c r="P114" s="88"/>
      <c r="R114" s="345"/>
      <c r="S114" s="345"/>
      <c r="T114" s="345"/>
      <c r="U114" s="345"/>
      <c r="V114" s="345"/>
      <c r="W114" s="345"/>
      <c r="X114" s="345"/>
      <c r="Y114" s="345"/>
      <c r="Z114" s="345"/>
      <c r="AA114" s="345"/>
    </row>
    <row r="115" spans="16:27">
      <c r="P115" s="88"/>
    </row>
    <row r="116" spans="16:27">
      <c r="P116" s="88"/>
    </row>
    <row r="117" spans="16:27">
      <c r="P117" s="88"/>
    </row>
    <row r="118" spans="16:27">
      <c r="P118" s="88"/>
    </row>
    <row r="119" spans="16:27">
      <c r="P119" s="88"/>
    </row>
    <row r="120" spans="16:27">
      <c r="P120" s="88"/>
    </row>
    <row r="121" spans="16:27">
      <c r="P121" s="88"/>
    </row>
    <row r="122" spans="16:27">
      <c r="P122" s="88"/>
    </row>
    <row r="123" spans="16:27">
      <c r="P123" s="88"/>
    </row>
    <row r="124" spans="16:27">
      <c r="P124" s="88"/>
    </row>
    <row r="125" spans="16:27">
      <c r="P125" s="88"/>
    </row>
    <row r="126" spans="16:27">
      <c r="P126" s="88"/>
    </row>
    <row r="127" spans="16:27">
      <c r="P127" s="88"/>
    </row>
    <row r="128" spans="16:27">
      <c r="P128" s="88"/>
    </row>
    <row r="129" spans="16:16">
      <c r="P129" s="88"/>
    </row>
    <row r="130" spans="16:16">
      <c r="P130" s="88"/>
    </row>
    <row r="131" spans="16:16">
      <c r="P131" s="88"/>
    </row>
    <row r="132" spans="16:16">
      <c r="P132" s="88"/>
    </row>
    <row r="133" spans="16:16">
      <c r="P133" s="88"/>
    </row>
    <row r="134" spans="16:16">
      <c r="P134" s="88"/>
    </row>
    <row r="135" spans="16:16">
      <c r="P135" s="88"/>
    </row>
    <row r="136" spans="16:16">
      <c r="P136" s="88"/>
    </row>
    <row r="137" spans="16:16">
      <c r="P137" s="88"/>
    </row>
    <row r="138" spans="16:16">
      <c r="P138" s="88"/>
    </row>
    <row r="139" spans="16:16">
      <c r="P139" s="88"/>
    </row>
    <row r="140" spans="16:16">
      <c r="P140" s="88"/>
    </row>
    <row r="141" spans="16:16">
      <c r="P141" s="88"/>
    </row>
    <row r="142" spans="16:16">
      <c r="P142" s="88"/>
    </row>
    <row r="143" spans="16:16">
      <c r="P143" s="88"/>
    </row>
    <row r="144" spans="16:16">
      <c r="P144" s="88"/>
    </row>
    <row r="145" spans="16:16">
      <c r="P145" s="88"/>
    </row>
    <row r="146" spans="16:16">
      <c r="P146" s="88"/>
    </row>
    <row r="147" spans="16:16">
      <c r="P147" s="88"/>
    </row>
    <row r="148" spans="16:16">
      <c r="P148" s="88"/>
    </row>
    <row r="149" spans="16:16">
      <c r="P149" s="88"/>
    </row>
    <row r="150" spans="16:16">
      <c r="P150" s="88"/>
    </row>
    <row r="151" spans="16:16">
      <c r="P151" s="88"/>
    </row>
    <row r="152" spans="16:16">
      <c r="P152" s="88"/>
    </row>
    <row r="153" spans="16:16">
      <c r="P153" s="88"/>
    </row>
    <row r="154" spans="16:16">
      <c r="P154" s="88"/>
    </row>
    <row r="155" spans="16:16">
      <c r="P155" s="88"/>
    </row>
    <row r="156" spans="16:16">
      <c r="P156" s="88"/>
    </row>
    <row r="157" spans="16:16">
      <c r="P157" s="88"/>
    </row>
    <row r="158" spans="16:16">
      <c r="P158" s="88"/>
    </row>
    <row r="159" spans="16:16">
      <c r="P159" s="88"/>
    </row>
    <row r="160" spans="16:16">
      <c r="P160" s="88"/>
    </row>
    <row r="161" spans="16:16">
      <c r="P161" s="88"/>
    </row>
    <row r="162" spans="16:16">
      <c r="P162" s="88"/>
    </row>
    <row r="163" spans="16:16">
      <c r="P163" s="88"/>
    </row>
    <row r="164" spans="16:16">
      <c r="P164" s="88"/>
    </row>
    <row r="165" spans="16:16">
      <c r="P165" s="88"/>
    </row>
    <row r="166" spans="16:16">
      <c r="P166" s="88"/>
    </row>
    <row r="167" spans="16:16">
      <c r="P167" s="88"/>
    </row>
    <row r="168" spans="16:16">
      <c r="P168" s="88"/>
    </row>
  </sheetData>
  <mergeCells count="9">
    <mergeCell ref="A9:A10"/>
    <mergeCell ref="B9:D9"/>
    <mergeCell ref="T9:V9"/>
    <mergeCell ref="N9:P9"/>
    <mergeCell ref="Q9:S9"/>
    <mergeCell ref="K9:M9"/>
    <mergeCell ref="E9:G9"/>
    <mergeCell ref="H9:J9"/>
    <mergeCell ref="A4:O7"/>
  </mergeCells>
  <phoneticPr fontId="0" type="noConversion"/>
  <pageMargins left="0.75" right="0.75" top="1" bottom="1" header="0.5" footer="0.5"/>
  <pageSetup scale="47" orientation="portrait" r:id="rId1"/>
  <headerFooter alignWithMargins="0">
    <oddFooter>&amp;C&amp;14B-&amp;P-4</oddFooter>
  </headerFooter>
  <drawing r:id="rId2"/>
</worksheet>
</file>

<file path=xl/worksheets/sheet2.xml><?xml version="1.0" encoding="utf-8"?>
<worksheet xmlns="http://schemas.openxmlformats.org/spreadsheetml/2006/main" xmlns:r="http://schemas.openxmlformats.org/officeDocument/2006/relationships">
  <sheetPr codeName="Sheet3"/>
  <dimension ref="A1:K94"/>
  <sheetViews>
    <sheetView topLeftCell="A2" workbookViewId="0">
      <selection activeCell="I15" sqref="I15"/>
    </sheetView>
  </sheetViews>
  <sheetFormatPr defaultRowHeight="12.75"/>
  <cols>
    <col min="1" max="1" width="15.85546875" customWidth="1"/>
    <col min="2" max="2" width="18.28515625" bestFit="1" customWidth="1"/>
    <col min="3" max="7" width="9.140625" style="227"/>
  </cols>
  <sheetData>
    <row r="1" spans="1:11">
      <c r="A1" t="s">
        <v>81</v>
      </c>
    </row>
    <row r="4" spans="1:11">
      <c r="C4" s="227" t="s">
        <v>85</v>
      </c>
      <c r="E4" s="227" t="s">
        <v>34</v>
      </c>
      <c r="G4" s="227" t="s">
        <v>36</v>
      </c>
      <c r="I4" t="s">
        <v>39</v>
      </c>
    </row>
    <row r="5" spans="1:11">
      <c r="A5" t="s">
        <v>86</v>
      </c>
      <c r="B5" t="s">
        <v>87</v>
      </c>
      <c r="C5" s="227">
        <v>2536</v>
      </c>
      <c r="E5" s="227">
        <v>533</v>
      </c>
      <c r="G5" s="227">
        <v>8973</v>
      </c>
    </row>
    <row r="6" spans="1:11">
      <c r="B6" t="s">
        <v>93</v>
      </c>
      <c r="C6" s="227">
        <f>C7-C5</f>
        <v>994</v>
      </c>
      <c r="E6" s="228"/>
    </row>
    <row r="7" spans="1:11">
      <c r="B7" t="s">
        <v>89</v>
      </c>
      <c r="C7" s="229">
        <v>3530</v>
      </c>
      <c r="E7" s="229">
        <v>722</v>
      </c>
      <c r="G7" s="230">
        <v>13635</v>
      </c>
      <c r="H7" t="s">
        <v>78</v>
      </c>
    </row>
    <row r="8" spans="1:11">
      <c r="A8" t="s">
        <v>82</v>
      </c>
      <c r="B8" t="s">
        <v>87</v>
      </c>
      <c r="C8" s="227">
        <v>74504</v>
      </c>
      <c r="E8" s="227">
        <v>2712</v>
      </c>
      <c r="G8" s="227">
        <v>29938</v>
      </c>
    </row>
    <row r="9" spans="1:11">
      <c r="B9" t="s">
        <v>88</v>
      </c>
      <c r="C9" s="229">
        <v>5317</v>
      </c>
      <c r="E9" s="229">
        <v>761</v>
      </c>
      <c r="G9" s="230">
        <v>13342</v>
      </c>
    </row>
    <row r="10" spans="1:11">
      <c r="B10" t="s">
        <v>89</v>
      </c>
      <c r="C10" s="229">
        <v>79821</v>
      </c>
      <c r="E10" s="229">
        <v>3473</v>
      </c>
      <c r="G10" s="229">
        <v>43280</v>
      </c>
    </row>
    <row r="11" spans="1:11">
      <c r="B11" t="s">
        <v>90</v>
      </c>
      <c r="C11" s="231">
        <f>SUM(C8:C9)</f>
        <v>79821</v>
      </c>
      <c r="E11" s="231">
        <f>SUM(E8:E9)</f>
        <v>3473</v>
      </c>
      <c r="G11" s="231">
        <f>SUM(G8:G9)</f>
        <v>43280</v>
      </c>
    </row>
    <row r="12" spans="1:11">
      <c r="A12" t="s">
        <v>83</v>
      </c>
      <c r="B12" t="s">
        <v>92</v>
      </c>
      <c r="C12" s="227">
        <f>C14-C13</f>
        <v>1157169</v>
      </c>
      <c r="E12" s="228"/>
    </row>
    <row r="13" spans="1:11">
      <c r="B13" t="s">
        <v>88</v>
      </c>
      <c r="C13" s="227">
        <v>109336</v>
      </c>
      <c r="E13" s="229">
        <v>4525</v>
      </c>
      <c r="G13" s="229">
        <v>57521</v>
      </c>
      <c r="I13">
        <v>796</v>
      </c>
      <c r="K13" s="242">
        <f>SUM(C13:G13)</f>
        <v>171382</v>
      </c>
    </row>
    <row r="14" spans="1:11">
      <c r="B14" t="s">
        <v>89</v>
      </c>
      <c r="C14" s="242">
        <v>1266505</v>
      </c>
      <c r="E14" s="227">
        <v>76289</v>
      </c>
      <c r="G14" s="227">
        <v>518763</v>
      </c>
      <c r="I14">
        <v>42370</v>
      </c>
      <c r="K14" s="242">
        <f>SUM(C14:G14)</f>
        <v>1861557</v>
      </c>
    </row>
    <row r="15" spans="1:11">
      <c r="C15" s="232">
        <f>C14/K14</f>
        <v>0.68034715026185066</v>
      </c>
      <c r="E15" s="232">
        <f>E14/K14</f>
        <v>4.0981286095456655E-2</v>
      </c>
      <c r="G15" s="232">
        <f>G14/K14</f>
        <v>0.27867156364269263</v>
      </c>
      <c r="I15" s="232">
        <f>I14/K14</f>
        <v>2.2760517136998761E-2</v>
      </c>
      <c r="K15">
        <f>K13/K14</f>
        <v>9.2063793910151556E-2</v>
      </c>
    </row>
    <row r="17" spans="1:11">
      <c r="A17" t="s">
        <v>91</v>
      </c>
      <c r="B17" t="s">
        <v>87</v>
      </c>
      <c r="C17" s="227">
        <f>C5+C8+C12</f>
        <v>1234209</v>
      </c>
    </row>
    <row r="18" spans="1:11">
      <c r="B18" t="s">
        <v>88</v>
      </c>
      <c r="C18" s="227">
        <f>C6+C9+C13</f>
        <v>115647</v>
      </c>
    </row>
    <row r="19" spans="1:11">
      <c r="B19" t="s">
        <v>33</v>
      </c>
      <c r="C19" s="227">
        <f>C7+C10+C14</f>
        <v>1349856</v>
      </c>
      <c r="D19" s="227">
        <f>C19-C24</f>
        <v>-10</v>
      </c>
    </row>
    <row r="20" spans="1:11">
      <c r="B20" t="s">
        <v>94</v>
      </c>
      <c r="C20" s="232">
        <f>C18/C19</f>
        <v>8.5673582959960179E-2</v>
      </c>
    </row>
    <row r="22" spans="1:11">
      <c r="A22" t="s">
        <v>95</v>
      </c>
      <c r="B22" t="s">
        <v>87</v>
      </c>
      <c r="C22" s="227">
        <v>1234210</v>
      </c>
    </row>
    <row r="23" spans="1:11">
      <c r="B23" t="s">
        <v>88</v>
      </c>
      <c r="C23" s="227">
        <v>115656</v>
      </c>
    </row>
    <row r="24" spans="1:11">
      <c r="B24" t="s">
        <v>33</v>
      </c>
      <c r="C24" s="227">
        <v>1349866</v>
      </c>
      <c r="K24">
        <f>1906/4600</f>
        <v>0.41434782608695653</v>
      </c>
    </row>
    <row r="26" spans="1:11">
      <c r="C26" s="227">
        <f>C19-C24</f>
        <v>-10</v>
      </c>
    </row>
    <row r="28" spans="1:11">
      <c r="A28" t="s">
        <v>112</v>
      </c>
      <c r="B28" t="s">
        <v>111</v>
      </c>
      <c r="C28" s="227">
        <v>1266653</v>
      </c>
    </row>
    <row r="29" spans="1:11">
      <c r="C29" s="227">
        <v>1266653</v>
      </c>
    </row>
    <row r="40" spans="1:3">
      <c r="A40" t="s">
        <v>96</v>
      </c>
      <c r="C40" s="233">
        <v>1047</v>
      </c>
    </row>
    <row r="41" spans="1:3">
      <c r="A41" t="s">
        <v>97</v>
      </c>
      <c r="C41" s="233">
        <v>470</v>
      </c>
    </row>
    <row r="42" spans="1:3">
      <c r="A42" t="s">
        <v>98</v>
      </c>
      <c r="C42" s="234">
        <v>73927</v>
      </c>
    </row>
    <row r="43" spans="1:3">
      <c r="A43" t="s">
        <v>99</v>
      </c>
      <c r="C43" s="227">
        <v>1234197</v>
      </c>
    </row>
    <row r="45" spans="1:3">
      <c r="C45" s="227">
        <f>SUM(C40:C44)</f>
        <v>1309641</v>
      </c>
    </row>
    <row r="47" spans="1:3">
      <c r="C47" s="227">
        <f>C24-C45</f>
        <v>40225</v>
      </c>
    </row>
    <row r="50" spans="1:10">
      <c r="A50" t="s">
        <v>101</v>
      </c>
    </row>
    <row r="51" spans="1:10">
      <c r="A51" s="235" t="s">
        <v>43</v>
      </c>
      <c r="B51" s="235" t="s">
        <v>49</v>
      </c>
      <c r="C51" s="235" t="s">
        <v>44</v>
      </c>
      <c r="D51" s="235" t="s">
        <v>50</v>
      </c>
      <c r="E51" s="235" t="s">
        <v>45</v>
      </c>
      <c r="F51" s="235" t="s">
        <v>46</v>
      </c>
      <c r="G51" s="235" t="s">
        <v>47</v>
      </c>
      <c r="H51" s="235" t="s">
        <v>52</v>
      </c>
      <c r="I51" s="254"/>
      <c r="J51" s="254"/>
    </row>
    <row r="52" spans="1:10">
      <c r="A52" s="236">
        <v>1996</v>
      </c>
      <c r="B52" s="236" t="s">
        <v>27</v>
      </c>
      <c r="C52" s="236">
        <v>80179</v>
      </c>
      <c r="D52" s="236" t="s">
        <v>27</v>
      </c>
      <c r="E52" s="236">
        <v>29378</v>
      </c>
      <c r="F52" s="236">
        <v>7806</v>
      </c>
      <c r="G52" s="236">
        <v>14</v>
      </c>
      <c r="H52" s="236" t="s">
        <v>27</v>
      </c>
      <c r="I52" s="237"/>
      <c r="J52" s="237"/>
    </row>
    <row r="53" spans="1:10">
      <c r="A53" s="236">
        <v>1997</v>
      </c>
      <c r="B53" s="236" t="s">
        <v>27</v>
      </c>
      <c r="C53" s="236">
        <v>92400</v>
      </c>
      <c r="D53" s="236" t="s">
        <v>27</v>
      </c>
      <c r="E53" s="236">
        <v>37880</v>
      </c>
      <c r="F53" s="236">
        <v>10172</v>
      </c>
      <c r="G53" s="236">
        <v>13</v>
      </c>
      <c r="H53" s="236">
        <v>1</v>
      </c>
      <c r="I53" s="237"/>
      <c r="J53" s="237"/>
    </row>
    <row r="54" spans="1:10">
      <c r="A54" s="236">
        <v>1998</v>
      </c>
      <c r="B54" s="236" t="s">
        <v>27</v>
      </c>
      <c r="C54" s="236">
        <v>78294</v>
      </c>
      <c r="D54" s="236" t="s">
        <v>27</v>
      </c>
      <c r="E54" s="236">
        <v>40353</v>
      </c>
      <c r="F54" s="236">
        <v>10377</v>
      </c>
      <c r="G54" s="236">
        <v>20</v>
      </c>
      <c r="H54" s="236" t="s">
        <v>27</v>
      </c>
      <c r="I54" s="237"/>
      <c r="J54" s="237"/>
    </row>
    <row r="55" spans="1:10">
      <c r="A55" s="236">
        <v>1999</v>
      </c>
      <c r="B55" s="236" t="s">
        <v>27</v>
      </c>
      <c r="C55" s="236">
        <v>93056</v>
      </c>
      <c r="D55" s="236" t="s">
        <v>27</v>
      </c>
      <c r="E55" s="236">
        <v>43017</v>
      </c>
      <c r="F55" s="236">
        <v>14558</v>
      </c>
      <c r="G55" s="236">
        <v>20</v>
      </c>
      <c r="H55" s="236" t="s">
        <v>27</v>
      </c>
      <c r="I55" s="237"/>
      <c r="J55" s="237"/>
    </row>
    <row r="56" spans="1:10">
      <c r="A56" s="236">
        <v>2000</v>
      </c>
      <c r="B56" s="236" t="s">
        <v>27</v>
      </c>
      <c r="C56" s="236">
        <v>100180</v>
      </c>
      <c r="D56" s="236" t="s">
        <v>27</v>
      </c>
      <c r="E56" s="236">
        <v>50324</v>
      </c>
      <c r="F56" s="236">
        <v>14671</v>
      </c>
      <c r="G56" s="236">
        <v>21</v>
      </c>
      <c r="H56" s="236" t="s">
        <v>27</v>
      </c>
      <c r="I56" s="237"/>
      <c r="J56" s="237"/>
    </row>
    <row r="57" spans="1:10">
      <c r="A57" s="236">
        <v>2001</v>
      </c>
      <c r="B57" s="236" t="s">
        <v>27</v>
      </c>
      <c r="C57" s="236">
        <v>98004</v>
      </c>
      <c r="D57" s="236" t="s">
        <v>27</v>
      </c>
      <c r="E57" s="236">
        <v>45119</v>
      </c>
      <c r="F57" s="236">
        <v>16469</v>
      </c>
      <c r="G57" s="236">
        <v>13</v>
      </c>
      <c r="H57" s="236" t="s">
        <v>27</v>
      </c>
      <c r="I57" s="237"/>
      <c r="J57" s="237"/>
    </row>
    <row r="58" spans="1:10">
      <c r="A58" s="236">
        <v>2002</v>
      </c>
      <c r="B58" s="236" t="s">
        <v>27</v>
      </c>
      <c r="C58" s="236">
        <v>138871</v>
      </c>
      <c r="D58" s="236" t="s">
        <v>27</v>
      </c>
      <c r="E58" s="236">
        <v>76782</v>
      </c>
      <c r="F58" s="236">
        <v>27050</v>
      </c>
      <c r="G58" s="236">
        <v>28</v>
      </c>
      <c r="H58" s="236" t="s">
        <v>27</v>
      </c>
      <c r="I58" s="237"/>
      <c r="J58" s="237"/>
    </row>
    <row r="59" spans="1:10">
      <c r="A59" s="236">
        <v>2003</v>
      </c>
      <c r="B59" s="236" t="s">
        <v>27</v>
      </c>
      <c r="C59" s="236">
        <v>53689</v>
      </c>
      <c r="D59" s="236" t="s">
        <v>27</v>
      </c>
      <c r="E59" s="236">
        <v>22998</v>
      </c>
      <c r="F59" s="236">
        <v>10081</v>
      </c>
      <c r="G59" s="236">
        <v>13</v>
      </c>
      <c r="H59" s="236" t="s">
        <v>27</v>
      </c>
      <c r="I59" s="237"/>
      <c r="J59" s="237"/>
    </row>
    <row r="60" spans="1:10">
      <c r="A60" s="236">
        <v>2004</v>
      </c>
      <c r="B60" s="236">
        <v>15</v>
      </c>
      <c r="C60" s="236">
        <v>30022</v>
      </c>
      <c r="D60" s="236">
        <v>90</v>
      </c>
      <c r="E60" s="236">
        <v>13099</v>
      </c>
      <c r="F60" s="236">
        <v>7110</v>
      </c>
      <c r="G60" s="236">
        <v>4</v>
      </c>
      <c r="H60" s="236" t="s">
        <v>27</v>
      </c>
      <c r="I60" s="237"/>
      <c r="J60" s="237"/>
    </row>
    <row r="61" spans="1:10">
      <c r="A61" s="236">
        <v>2005</v>
      </c>
      <c r="B61" s="236">
        <v>4</v>
      </c>
      <c r="C61" s="236">
        <v>15178</v>
      </c>
      <c r="D61" s="236">
        <v>33</v>
      </c>
      <c r="E61" s="236">
        <v>6805</v>
      </c>
      <c r="F61" s="236">
        <v>2082</v>
      </c>
      <c r="G61" s="236">
        <v>1</v>
      </c>
      <c r="H61" s="236" t="s">
        <v>27</v>
      </c>
      <c r="I61" s="237"/>
      <c r="J61" s="237"/>
    </row>
    <row r="62" spans="1:10">
      <c r="A62" s="236">
        <v>2006</v>
      </c>
      <c r="B62" s="236" t="s">
        <v>27</v>
      </c>
      <c r="C62" s="236">
        <v>237</v>
      </c>
      <c r="D62" s="236">
        <v>2</v>
      </c>
      <c r="E62" s="236">
        <v>62</v>
      </c>
      <c r="F62" s="236">
        <v>58</v>
      </c>
      <c r="G62" s="236" t="s">
        <v>27</v>
      </c>
      <c r="H62" s="236" t="s">
        <v>27</v>
      </c>
      <c r="I62" s="237"/>
      <c r="J62" s="237"/>
    </row>
    <row r="63" spans="1:10">
      <c r="A63" s="238">
        <f>SUM(B63:F63)</f>
        <v>1266505</v>
      </c>
      <c r="B63" s="237">
        <f>SUM(B60:B62)</f>
        <v>19</v>
      </c>
      <c r="C63" s="237">
        <f>SUM(C52:C62)</f>
        <v>780110</v>
      </c>
      <c r="D63" s="237">
        <f>SUM(D52:D62)</f>
        <v>125</v>
      </c>
      <c r="E63" s="237">
        <f>SUM(E52:E62)</f>
        <v>365817</v>
      </c>
      <c r="F63" s="237">
        <f>SUM(F52:F62)</f>
        <v>120434</v>
      </c>
      <c r="G63" s="237"/>
      <c r="H63" s="237"/>
      <c r="I63" s="237"/>
      <c r="J63" s="237"/>
    </row>
    <row r="64" spans="1:10">
      <c r="A64" s="227">
        <f>C14-A63</f>
        <v>0</v>
      </c>
      <c r="B64">
        <f>A64/12</f>
        <v>0</v>
      </c>
    </row>
    <row r="65" spans="1:11">
      <c r="A65" t="s">
        <v>102</v>
      </c>
    </row>
    <row r="66" spans="1:11">
      <c r="A66" s="235" t="s">
        <v>43</v>
      </c>
      <c r="B66" s="235" t="s">
        <v>49</v>
      </c>
      <c r="C66" s="235" t="s">
        <v>44</v>
      </c>
      <c r="D66" s="235" t="s">
        <v>50</v>
      </c>
      <c r="E66" s="235" t="s">
        <v>45</v>
      </c>
      <c r="F66" s="235" t="s">
        <v>46</v>
      </c>
      <c r="G66" s="235" t="s">
        <v>47</v>
      </c>
    </row>
    <row r="67" spans="1:11">
      <c r="A67" s="236">
        <v>1995</v>
      </c>
      <c r="B67" s="236" t="s">
        <v>27</v>
      </c>
      <c r="C67" s="236" t="s">
        <v>27</v>
      </c>
      <c r="D67" s="236" t="s">
        <v>27</v>
      </c>
      <c r="E67" s="236">
        <v>1</v>
      </c>
      <c r="F67" s="236">
        <v>1</v>
      </c>
      <c r="G67" s="236" t="s">
        <v>27</v>
      </c>
      <c r="H67" s="241">
        <f>SUM(E67:F67)</f>
        <v>2</v>
      </c>
      <c r="I67" s="241"/>
      <c r="J67" s="241"/>
    </row>
    <row r="68" spans="1:11">
      <c r="A68" s="236">
        <v>1996</v>
      </c>
      <c r="B68" s="236" t="s">
        <v>27</v>
      </c>
      <c r="C68" s="236">
        <v>8618</v>
      </c>
      <c r="D68" s="236" t="s">
        <v>27</v>
      </c>
      <c r="E68" s="236">
        <v>4005</v>
      </c>
      <c r="F68" s="236">
        <v>1004</v>
      </c>
      <c r="G68" s="236">
        <v>1</v>
      </c>
    </row>
    <row r="69" spans="1:11">
      <c r="A69" s="236">
        <v>1997</v>
      </c>
      <c r="B69" s="236" t="s">
        <v>27</v>
      </c>
      <c r="C69" s="236">
        <v>9170</v>
      </c>
      <c r="D69" s="236">
        <v>1</v>
      </c>
      <c r="E69" s="236">
        <v>4008</v>
      </c>
      <c r="F69" s="236">
        <v>953</v>
      </c>
      <c r="G69" s="236" t="s">
        <v>27</v>
      </c>
    </row>
    <row r="70" spans="1:11">
      <c r="A70" s="236">
        <v>1998</v>
      </c>
      <c r="B70" s="236" t="s">
        <v>27</v>
      </c>
      <c r="C70" s="236">
        <v>6929</v>
      </c>
      <c r="D70" s="236" t="s">
        <v>27</v>
      </c>
      <c r="E70" s="236">
        <v>3326</v>
      </c>
      <c r="F70" s="236">
        <v>814</v>
      </c>
      <c r="G70" s="236">
        <v>1</v>
      </c>
    </row>
    <row r="71" spans="1:11">
      <c r="A71" s="236">
        <v>1999</v>
      </c>
      <c r="B71" s="236" t="s">
        <v>27</v>
      </c>
      <c r="C71" s="236">
        <v>6277</v>
      </c>
      <c r="D71" s="236">
        <v>1</v>
      </c>
      <c r="E71" s="236">
        <v>2891</v>
      </c>
      <c r="F71" s="236">
        <v>873</v>
      </c>
      <c r="G71" s="236">
        <v>4</v>
      </c>
    </row>
    <row r="72" spans="1:11">
      <c r="A72" s="236">
        <v>2000</v>
      </c>
      <c r="B72" s="236" t="s">
        <v>27</v>
      </c>
      <c r="C72" s="236">
        <v>5847</v>
      </c>
      <c r="D72" s="236">
        <v>1</v>
      </c>
      <c r="E72" s="236">
        <v>2687</v>
      </c>
      <c r="F72" s="236">
        <v>646</v>
      </c>
      <c r="G72" s="236" t="s">
        <v>27</v>
      </c>
    </row>
    <row r="73" spans="1:11">
      <c r="A73" s="236">
        <v>2001</v>
      </c>
      <c r="B73" s="236" t="s">
        <v>27</v>
      </c>
      <c r="C73" s="236">
        <v>5206</v>
      </c>
      <c r="D73" s="236" t="s">
        <v>27</v>
      </c>
      <c r="E73" s="236">
        <v>2954</v>
      </c>
      <c r="F73" s="236">
        <v>950</v>
      </c>
      <c r="G73" s="236">
        <v>3</v>
      </c>
    </row>
    <row r="74" spans="1:11">
      <c r="A74" s="236">
        <v>2002</v>
      </c>
      <c r="B74" s="236" t="s">
        <v>27</v>
      </c>
      <c r="C74" s="236">
        <v>4353</v>
      </c>
      <c r="D74" s="236" t="s">
        <v>27</v>
      </c>
      <c r="E74" s="236">
        <v>2832</v>
      </c>
      <c r="F74" s="236">
        <v>1148</v>
      </c>
      <c r="G74" s="236">
        <v>2</v>
      </c>
    </row>
    <row r="75" spans="1:11">
      <c r="A75" s="236">
        <v>2003</v>
      </c>
      <c r="B75" s="236" t="s">
        <v>27</v>
      </c>
      <c r="C75" s="236">
        <v>1466</v>
      </c>
      <c r="D75" s="236" t="s">
        <v>27</v>
      </c>
      <c r="E75" s="236">
        <v>519</v>
      </c>
      <c r="F75" s="236">
        <v>286</v>
      </c>
      <c r="G75" s="236">
        <v>1</v>
      </c>
    </row>
    <row r="76" spans="1:11">
      <c r="A76" s="236">
        <v>2004</v>
      </c>
      <c r="B76" s="236">
        <v>1</v>
      </c>
      <c r="C76" s="236">
        <v>916</v>
      </c>
      <c r="D76" s="236">
        <v>6</v>
      </c>
      <c r="E76" s="236">
        <v>314</v>
      </c>
      <c r="F76" s="236">
        <v>211</v>
      </c>
      <c r="G76" s="236" t="s">
        <v>27</v>
      </c>
    </row>
    <row r="77" spans="1:11">
      <c r="A77" s="236">
        <v>2005</v>
      </c>
      <c r="B77" s="236">
        <v>1</v>
      </c>
      <c r="C77" s="236">
        <v>372</v>
      </c>
      <c r="D77" s="236">
        <v>2</v>
      </c>
      <c r="E77" s="236">
        <v>171</v>
      </c>
      <c r="F77" s="236">
        <v>49</v>
      </c>
      <c r="G77" s="236" t="s">
        <v>27</v>
      </c>
    </row>
    <row r="78" spans="1:11">
      <c r="A78" s="236">
        <v>2006</v>
      </c>
      <c r="B78" s="236" t="s">
        <v>27</v>
      </c>
      <c r="C78" s="236">
        <v>7</v>
      </c>
      <c r="D78" s="236" t="s">
        <v>27</v>
      </c>
      <c r="E78" s="236">
        <v>2</v>
      </c>
      <c r="F78" s="236">
        <v>4</v>
      </c>
      <c r="G78" s="236" t="s">
        <v>27</v>
      </c>
    </row>
    <row r="79" spans="1:11">
      <c r="A79" s="238">
        <f>SUM(B79:F79)</f>
        <v>79821</v>
      </c>
      <c r="B79" s="240">
        <f>SUM(B67:B78)</f>
        <v>2</v>
      </c>
      <c r="C79" s="237">
        <f>SUM(C67:C78)</f>
        <v>49161</v>
      </c>
      <c r="D79" s="237">
        <f>SUM(D67:D78)</f>
        <v>11</v>
      </c>
      <c r="E79" s="237">
        <f>SUM(E68:E78)</f>
        <v>23709</v>
      </c>
      <c r="F79" s="237">
        <f>SUM(F68:F78)</f>
        <v>6938</v>
      </c>
      <c r="G79" s="240">
        <f>SUM(G67:G78)</f>
        <v>12</v>
      </c>
      <c r="K79">
        <f>B79+H67+G79</f>
        <v>16</v>
      </c>
    </row>
    <row r="81" spans="1:4">
      <c r="A81" t="s">
        <v>103</v>
      </c>
    </row>
    <row r="82" spans="1:4">
      <c r="A82" s="235" t="s">
        <v>43</v>
      </c>
      <c r="B82" s="235" t="s">
        <v>44</v>
      </c>
      <c r="C82" s="235" t="s">
        <v>45</v>
      </c>
      <c r="D82" s="235" t="s">
        <v>46</v>
      </c>
    </row>
    <row r="83" spans="1:4">
      <c r="A83" s="236">
        <v>1996</v>
      </c>
      <c r="B83" s="236">
        <v>629</v>
      </c>
      <c r="C83" s="236">
        <v>283</v>
      </c>
      <c r="D83" s="236">
        <v>96</v>
      </c>
    </row>
    <row r="84" spans="1:4">
      <c r="A84" s="236">
        <v>1997</v>
      </c>
      <c r="B84" s="236">
        <v>505</v>
      </c>
      <c r="C84" s="236">
        <v>256</v>
      </c>
      <c r="D84" s="236">
        <v>64</v>
      </c>
    </row>
    <row r="85" spans="1:4">
      <c r="A85" s="236">
        <v>1998</v>
      </c>
      <c r="B85" s="236">
        <v>329</v>
      </c>
      <c r="C85" s="236">
        <v>169</v>
      </c>
      <c r="D85" s="236">
        <v>55</v>
      </c>
    </row>
    <row r="86" spans="1:4">
      <c r="A86" s="236">
        <v>1999</v>
      </c>
      <c r="B86" s="236">
        <v>288</v>
      </c>
      <c r="C86" s="236">
        <v>111</v>
      </c>
      <c r="D86" s="236">
        <v>31</v>
      </c>
    </row>
    <row r="87" spans="1:4">
      <c r="A87" s="236">
        <v>2000</v>
      </c>
      <c r="B87" s="236">
        <v>166</v>
      </c>
      <c r="C87" s="236">
        <v>63</v>
      </c>
      <c r="D87" s="236">
        <v>9</v>
      </c>
    </row>
    <row r="88" spans="1:4">
      <c r="A88" s="236">
        <v>2001</v>
      </c>
      <c r="B88" s="236">
        <v>144</v>
      </c>
      <c r="C88" s="236">
        <v>73</v>
      </c>
      <c r="D88" s="236">
        <v>20</v>
      </c>
    </row>
    <row r="89" spans="1:4">
      <c r="A89" s="236">
        <v>2002</v>
      </c>
      <c r="B89" s="236">
        <v>59</v>
      </c>
      <c r="C89" s="236">
        <v>33</v>
      </c>
      <c r="D89" s="236">
        <v>26</v>
      </c>
    </row>
    <row r="90" spans="1:4">
      <c r="A90" s="236">
        <v>2003</v>
      </c>
      <c r="B90" s="236">
        <v>40</v>
      </c>
      <c r="C90" s="236">
        <v>8</v>
      </c>
      <c r="D90" s="236">
        <v>2</v>
      </c>
    </row>
    <row r="91" spans="1:4">
      <c r="A91" s="236">
        <v>2004</v>
      </c>
      <c r="B91" s="236">
        <v>29</v>
      </c>
      <c r="C91" s="236">
        <v>11</v>
      </c>
      <c r="D91" s="236">
        <v>11</v>
      </c>
    </row>
    <row r="92" spans="1:4">
      <c r="A92" s="236">
        <v>2005</v>
      </c>
      <c r="B92" s="236">
        <v>10</v>
      </c>
      <c r="C92" s="236">
        <v>5</v>
      </c>
      <c r="D92" s="236">
        <v>1</v>
      </c>
    </row>
    <row r="93" spans="1:4">
      <c r="A93" s="236">
        <v>2006</v>
      </c>
      <c r="B93" s="236" t="s">
        <v>27</v>
      </c>
      <c r="C93" s="236">
        <v>2</v>
      </c>
      <c r="D93" s="236" t="s">
        <v>27</v>
      </c>
    </row>
    <row r="94" spans="1:4">
      <c r="A94" s="239">
        <f>SUM(B94:D94)</f>
        <v>3528</v>
      </c>
      <c r="B94">
        <f>SUM(B83:B93)</f>
        <v>2199</v>
      </c>
      <c r="C94">
        <f>SUM(C83:C93)</f>
        <v>1014</v>
      </c>
      <c r="D94">
        <f>SUM(D83:D93)</f>
        <v>315</v>
      </c>
    </row>
  </sheetData>
  <phoneticPr fontId="0" type="noConversion"/>
  <pageMargins left="0.75" right="0.75" top="1" bottom="1" header="0.5" footer="0.5"/>
  <pageSetup orientation="portrait" r:id="rId1"/>
  <headerFooter alignWithMargins="0"/>
</worksheet>
</file>

<file path=xl/worksheets/sheet20.xml><?xml version="1.0" encoding="utf-8"?>
<worksheet xmlns="http://schemas.openxmlformats.org/spreadsheetml/2006/main" xmlns:r="http://schemas.openxmlformats.org/officeDocument/2006/relationships">
  <sheetPr codeName="Sheet33">
    <pageSetUpPr fitToPage="1"/>
  </sheetPr>
  <dimension ref="A1:AB27"/>
  <sheetViews>
    <sheetView topLeftCell="A4" zoomScale="75" zoomScaleNormal="75" workbookViewId="0">
      <selection activeCell="A4" sqref="A4:O5"/>
    </sheetView>
  </sheetViews>
  <sheetFormatPr defaultRowHeight="12.75"/>
  <cols>
    <col min="1" max="1" width="12.28515625" style="88" customWidth="1"/>
    <col min="2" max="2" width="12" style="288" customWidth="1"/>
    <col min="3" max="3" width="10.85546875" style="288" customWidth="1"/>
    <col min="4" max="4" width="12.140625" style="288" customWidth="1"/>
    <col min="5" max="5" width="11.7109375" style="288" customWidth="1"/>
    <col min="6" max="6" width="9.140625" style="288"/>
    <col min="7" max="7" width="11.85546875" style="288" customWidth="1"/>
    <col min="8" max="8" width="12.140625" style="288" customWidth="1"/>
    <col min="9" max="9" width="8.140625" style="288" customWidth="1"/>
    <col min="10" max="10" width="11.5703125" style="288" customWidth="1"/>
    <col min="11" max="11" width="11" style="288" customWidth="1"/>
    <col min="12" max="12" width="10.42578125" style="288" customWidth="1"/>
    <col min="13" max="13" width="12.140625" style="288" customWidth="1"/>
    <col min="14" max="14" width="9.85546875" style="288" customWidth="1"/>
    <col min="15" max="15" width="10" style="288" customWidth="1"/>
    <col min="16" max="16" width="11.7109375" style="288" customWidth="1"/>
    <col min="17" max="17" width="11.5703125" style="88" customWidth="1"/>
    <col min="18" max="19" width="9.140625" style="88"/>
    <col min="20" max="20" width="12.42578125" style="88" customWidth="1"/>
    <col min="21" max="21" width="12.140625" style="88" customWidth="1"/>
    <col min="22" max="26" width="9.140625" style="88"/>
    <col min="27" max="27" width="10.140625" style="88" customWidth="1"/>
    <col min="28" max="16384" width="9.140625" style="88"/>
  </cols>
  <sheetData>
    <row r="1" spans="1:22" ht="26.25">
      <c r="A1" s="335" t="s">
        <v>218</v>
      </c>
    </row>
    <row r="2" spans="1:22" ht="18">
      <c r="A2" s="82" t="s">
        <v>135</v>
      </c>
      <c r="B2" s="156"/>
      <c r="C2" s="156"/>
      <c r="D2" s="156"/>
      <c r="E2" s="156"/>
      <c r="F2" s="156"/>
      <c r="G2" s="156"/>
      <c r="H2" s="156"/>
      <c r="I2" s="156"/>
      <c r="J2" s="156"/>
      <c r="K2" s="156"/>
      <c r="L2" s="156"/>
      <c r="M2" s="156"/>
      <c r="N2" s="156"/>
      <c r="O2" s="156"/>
      <c r="P2" s="156"/>
    </row>
    <row r="3" spans="1:22" ht="14.25">
      <c r="A3" s="90"/>
      <c r="B3" s="156"/>
      <c r="C3" s="156"/>
      <c r="D3" s="156"/>
      <c r="E3" s="156"/>
      <c r="F3" s="156"/>
      <c r="G3" s="156"/>
      <c r="H3" s="156"/>
      <c r="I3" s="156"/>
      <c r="J3" s="156"/>
      <c r="K3" s="156"/>
      <c r="L3" s="156"/>
      <c r="M3" s="156"/>
      <c r="N3" s="156"/>
      <c r="O3" s="156"/>
      <c r="P3" s="156"/>
    </row>
    <row r="4" spans="1:22" ht="14.25" customHeight="1">
      <c r="A4" s="562" t="s">
        <v>134</v>
      </c>
      <c r="B4" s="562"/>
      <c r="C4" s="562"/>
      <c r="D4" s="562"/>
      <c r="E4" s="562"/>
      <c r="F4" s="562"/>
      <c r="G4" s="562"/>
      <c r="H4" s="562"/>
      <c r="I4" s="562"/>
      <c r="J4" s="562"/>
      <c r="K4" s="562"/>
      <c r="L4" s="562"/>
      <c r="M4" s="562"/>
      <c r="N4" s="562"/>
      <c r="O4" s="562"/>
      <c r="P4" s="332"/>
    </row>
    <row r="5" spans="1:22" ht="17.25" customHeight="1">
      <c r="A5" s="562"/>
      <c r="B5" s="562"/>
      <c r="C5" s="562"/>
      <c r="D5" s="562"/>
      <c r="E5" s="562"/>
      <c r="F5" s="562"/>
      <c r="G5" s="562"/>
      <c r="H5" s="562"/>
      <c r="I5" s="562"/>
      <c r="J5" s="562"/>
      <c r="K5" s="562"/>
      <c r="L5" s="562"/>
      <c r="M5" s="562"/>
      <c r="N5" s="562"/>
      <c r="O5" s="562"/>
      <c r="P5" s="332"/>
    </row>
    <row r="6" spans="1:22" ht="17.25" customHeight="1">
      <c r="A6" s="332"/>
      <c r="B6" s="332"/>
      <c r="C6" s="332"/>
      <c r="D6" s="332"/>
      <c r="E6" s="332"/>
      <c r="F6" s="332"/>
      <c r="G6" s="332"/>
      <c r="H6" s="332"/>
      <c r="I6" s="332"/>
      <c r="J6" s="332"/>
      <c r="K6" s="332"/>
      <c r="L6" s="332"/>
      <c r="M6" s="332"/>
      <c r="N6" s="332"/>
      <c r="O6" s="332"/>
      <c r="P6" s="332"/>
    </row>
    <row r="7" spans="1:22" ht="15" thickBot="1">
      <c r="A7" s="83"/>
      <c r="B7" s="156"/>
      <c r="C7" s="156"/>
      <c r="D7" s="156"/>
      <c r="E7" s="156"/>
      <c r="F7" s="156"/>
      <c r="G7" s="156"/>
      <c r="H7" s="156"/>
      <c r="I7" s="156"/>
      <c r="J7" s="156"/>
      <c r="K7" s="156"/>
      <c r="L7" s="156"/>
      <c r="M7" s="156"/>
      <c r="N7" s="156"/>
      <c r="O7" s="156"/>
      <c r="P7" s="156"/>
    </row>
    <row r="8" spans="1:22" ht="13.5" customHeight="1" thickBot="1">
      <c r="A8" s="553" t="s">
        <v>10</v>
      </c>
      <c r="B8" s="558" t="s">
        <v>15</v>
      </c>
      <c r="C8" s="556"/>
      <c r="D8" s="559"/>
      <c r="E8" s="558" t="s">
        <v>126</v>
      </c>
      <c r="F8" s="556"/>
      <c r="G8" s="559"/>
      <c r="H8" s="558" t="s">
        <v>128</v>
      </c>
      <c r="I8" s="556"/>
      <c r="J8" s="559"/>
      <c r="K8" s="558" t="s">
        <v>125</v>
      </c>
      <c r="L8" s="556"/>
      <c r="M8" s="559"/>
      <c r="N8" s="558" t="s">
        <v>127</v>
      </c>
      <c r="O8" s="556"/>
      <c r="P8" s="559"/>
      <c r="Q8" s="558" t="s">
        <v>129</v>
      </c>
      <c r="R8" s="556"/>
      <c r="S8" s="559"/>
      <c r="T8" s="558" t="s">
        <v>9</v>
      </c>
      <c r="U8" s="556"/>
      <c r="V8" s="559"/>
    </row>
    <row r="9" spans="1:22" ht="39" customHeight="1" thickBot="1">
      <c r="A9" s="554"/>
      <c r="B9" s="338" t="s">
        <v>222</v>
      </c>
      <c r="C9" s="339" t="s">
        <v>216</v>
      </c>
      <c r="D9" s="340" t="s">
        <v>20</v>
      </c>
      <c r="E9" s="338" t="s">
        <v>222</v>
      </c>
      <c r="F9" s="339" t="s">
        <v>216</v>
      </c>
      <c r="G9" s="340" t="s">
        <v>20</v>
      </c>
      <c r="H9" s="338" t="s">
        <v>222</v>
      </c>
      <c r="I9" s="339" t="s">
        <v>216</v>
      </c>
      <c r="J9" s="340" t="s">
        <v>20</v>
      </c>
      <c r="K9" s="338" t="s">
        <v>222</v>
      </c>
      <c r="L9" s="339" t="s">
        <v>216</v>
      </c>
      <c r="M9" s="340" t="s">
        <v>20</v>
      </c>
      <c r="N9" s="338" t="s">
        <v>222</v>
      </c>
      <c r="O9" s="339" t="s">
        <v>216</v>
      </c>
      <c r="P9" s="340" t="s">
        <v>20</v>
      </c>
      <c r="Q9" s="338" t="s">
        <v>222</v>
      </c>
      <c r="R9" s="339" t="s">
        <v>216</v>
      </c>
      <c r="S9" s="340" t="s">
        <v>20</v>
      </c>
      <c r="T9" s="338" t="s">
        <v>222</v>
      </c>
      <c r="U9" s="339" t="s">
        <v>216</v>
      </c>
      <c r="V9" s="340" t="s">
        <v>20</v>
      </c>
    </row>
    <row r="10" spans="1:22">
      <c r="A10" s="91">
        <v>1996</v>
      </c>
      <c r="B10" s="336">
        <v>0</v>
      </c>
      <c r="C10" s="383">
        <v>82816</v>
      </c>
      <c r="D10" s="378">
        <f t="shared" ref="D10:D25" si="0">IF(C10=0, "NA", B10/C10)</f>
        <v>0</v>
      </c>
      <c r="E10" s="336">
        <v>0</v>
      </c>
      <c r="F10" s="383">
        <v>19653</v>
      </c>
      <c r="G10" s="378">
        <f t="shared" ref="G10:G25" si="1">IF(F10=0, "NA", E10/F10)</f>
        <v>0</v>
      </c>
      <c r="H10" s="336"/>
      <c r="I10" s="383"/>
      <c r="J10" s="378"/>
      <c r="K10" s="336"/>
      <c r="L10" s="383"/>
      <c r="M10" s="378"/>
      <c r="N10" s="336"/>
      <c r="O10" s="383"/>
      <c r="P10" s="378"/>
      <c r="Q10" s="336"/>
      <c r="R10" s="383"/>
      <c r="S10" s="378"/>
      <c r="T10" s="336">
        <f>SUM(Q10,N10,K10,H10,E10,B10)</f>
        <v>0</v>
      </c>
      <c r="U10" s="383">
        <f>SUM(R10,O10,L10,I10,F10,C10)</f>
        <v>102469</v>
      </c>
      <c r="V10" s="378">
        <f t="shared" ref="V10:V25" si="2">IF(U10=0, "NA", T10/U10)</f>
        <v>0</v>
      </c>
    </row>
    <row r="11" spans="1:22">
      <c r="A11" s="89">
        <v>1997</v>
      </c>
      <c r="B11" s="337">
        <v>0</v>
      </c>
      <c r="C11" s="382">
        <v>117218</v>
      </c>
      <c r="D11" s="379">
        <f t="shared" si="0"/>
        <v>0</v>
      </c>
      <c r="E11" s="337">
        <v>0</v>
      </c>
      <c r="F11" s="382">
        <v>30416</v>
      </c>
      <c r="G11" s="379">
        <f t="shared" si="1"/>
        <v>0</v>
      </c>
      <c r="H11" s="337"/>
      <c r="I11" s="382"/>
      <c r="J11" s="379"/>
      <c r="K11" s="337">
        <v>0</v>
      </c>
      <c r="L11" s="382">
        <v>109</v>
      </c>
      <c r="M11" s="379">
        <f t="shared" ref="M11:M25" si="3">IF(L11=0, "NA", K11/L11)</f>
        <v>0</v>
      </c>
      <c r="N11" s="337">
        <v>0</v>
      </c>
      <c r="O11" s="382">
        <v>12</v>
      </c>
      <c r="P11" s="379">
        <f t="shared" ref="P11:P24" si="4">IF(O11=0, "NA", N11/O11)</f>
        <v>0</v>
      </c>
      <c r="Q11" s="337"/>
      <c r="R11" s="382"/>
      <c r="S11" s="379"/>
      <c r="T11" s="337">
        <f t="shared" ref="T11:U25" si="5">SUM(Q11,N11,K11,H11,E11,B11)</f>
        <v>0</v>
      </c>
      <c r="U11" s="382">
        <f t="shared" si="5"/>
        <v>147755</v>
      </c>
      <c r="V11" s="379">
        <f t="shared" si="2"/>
        <v>0</v>
      </c>
    </row>
    <row r="12" spans="1:22">
      <c r="A12" s="89">
        <v>1998</v>
      </c>
      <c r="B12" s="337">
        <v>0</v>
      </c>
      <c r="C12" s="382">
        <v>143501</v>
      </c>
      <c r="D12" s="379">
        <f t="shared" si="0"/>
        <v>0</v>
      </c>
      <c r="E12" s="337">
        <v>0</v>
      </c>
      <c r="F12" s="382">
        <v>37782</v>
      </c>
      <c r="G12" s="379">
        <f t="shared" si="1"/>
        <v>0</v>
      </c>
      <c r="H12" s="337"/>
      <c r="I12" s="382"/>
      <c r="J12" s="379"/>
      <c r="K12" s="337">
        <v>0</v>
      </c>
      <c r="L12" s="382">
        <v>253</v>
      </c>
      <c r="M12" s="379">
        <f t="shared" si="3"/>
        <v>0</v>
      </c>
      <c r="N12" s="337">
        <v>0</v>
      </c>
      <c r="O12" s="382">
        <v>17</v>
      </c>
      <c r="P12" s="379">
        <f t="shared" si="4"/>
        <v>0</v>
      </c>
      <c r="Q12" s="337"/>
      <c r="R12" s="382"/>
      <c r="S12" s="379"/>
      <c r="T12" s="337">
        <f t="shared" si="5"/>
        <v>0</v>
      </c>
      <c r="U12" s="382">
        <f t="shared" si="5"/>
        <v>181553</v>
      </c>
      <c r="V12" s="379">
        <f t="shared" si="2"/>
        <v>0</v>
      </c>
    </row>
    <row r="13" spans="1:22">
      <c r="A13" s="89">
        <v>1999</v>
      </c>
      <c r="B13" s="337">
        <v>0</v>
      </c>
      <c r="C13" s="382">
        <v>174865</v>
      </c>
      <c r="D13" s="379">
        <f t="shared" si="0"/>
        <v>0</v>
      </c>
      <c r="E13" s="337">
        <v>0</v>
      </c>
      <c r="F13" s="382">
        <v>45613</v>
      </c>
      <c r="G13" s="379">
        <f t="shared" si="1"/>
        <v>0</v>
      </c>
      <c r="H13" s="337"/>
      <c r="I13" s="382"/>
      <c r="J13" s="379"/>
      <c r="K13" s="337">
        <v>0</v>
      </c>
      <c r="L13" s="382">
        <v>169</v>
      </c>
      <c r="M13" s="379">
        <f t="shared" si="3"/>
        <v>0</v>
      </c>
      <c r="N13" s="337">
        <v>0</v>
      </c>
      <c r="O13" s="382">
        <v>4</v>
      </c>
      <c r="P13" s="379">
        <f t="shared" si="4"/>
        <v>0</v>
      </c>
      <c r="Q13" s="337"/>
      <c r="R13" s="382"/>
      <c r="S13" s="379"/>
      <c r="T13" s="337">
        <f t="shared" si="5"/>
        <v>0</v>
      </c>
      <c r="U13" s="382">
        <f t="shared" si="5"/>
        <v>220651</v>
      </c>
      <c r="V13" s="379">
        <f t="shared" si="2"/>
        <v>0</v>
      </c>
    </row>
    <row r="14" spans="1:22">
      <c r="A14" s="89">
        <v>2000</v>
      </c>
      <c r="B14" s="337">
        <v>0</v>
      </c>
      <c r="C14" s="382">
        <v>205903</v>
      </c>
      <c r="D14" s="379">
        <f t="shared" si="0"/>
        <v>0</v>
      </c>
      <c r="E14" s="337">
        <v>0</v>
      </c>
      <c r="F14" s="382">
        <v>54473</v>
      </c>
      <c r="G14" s="379">
        <f t="shared" si="1"/>
        <v>0</v>
      </c>
      <c r="H14" s="337"/>
      <c r="I14" s="382"/>
      <c r="J14" s="379"/>
      <c r="K14" s="337">
        <v>0</v>
      </c>
      <c r="L14" s="382">
        <v>366</v>
      </c>
      <c r="M14" s="379">
        <f t="shared" si="3"/>
        <v>0</v>
      </c>
      <c r="N14" s="337">
        <v>0</v>
      </c>
      <c r="O14" s="382">
        <v>1</v>
      </c>
      <c r="P14" s="379">
        <f t="shared" si="4"/>
        <v>0</v>
      </c>
      <c r="Q14" s="337"/>
      <c r="R14" s="382"/>
      <c r="S14" s="379"/>
      <c r="T14" s="337">
        <f t="shared" si="5"/>
        <v>0</v>
      </c>
      <c r="U14" s="382">
        <f t="shared" si="5"/>
        <v>260743</v>
      </c>
      <c r="V14" s="379">
        <f t="shared" si="2"/>
        <v>0</v>
      </c>
    </row>
    <row r="15" spans="1:22">
      <c r="A15" s="89">
        <v>2001</v>
      </c>
      <c r="B15" s="337">
        <v>0</v>
      </c>
      <c r="C15" s="382">
        <v>208750</v>
      </c>
      <c r="D15" s="379">
        <f t="shared" si="0"/>
        <v>0</v>
      </c>
      <c r="E15" s="337">
        <v>0</v>
      </c>
      <c r="F15" s="382">
        <v>57171</v>
      </c>
      <c r="G15" s="379">
        <f t="shared" si="1"/>
        <v>0</v>
      </c>
      <c r="H15" s="337"/>
      <c r="I15" s="382"/>
      <c r="J15" s="379"/>
      <c r="K15" s="337">
        <v>0</v>
      </c>
      <c r="L15" s="382">
        <v>296</v>
      </c>
      <c r="M15" s="379">
        <f t="shared" si="3"/>
        <v>0</v>
      </c>
      <c r="N15" s="337">
        <v>0</v>
      </c>
      <c r="O15" s="382">
        <v>2</v>
      </c>
      <c r="P15" s="379">
        <f t="shared" si="4"/>
        <v>0</v>
      </c>
      <c r="Q15" s="337"/>
      <c r="R15" s="382"/>
      <c r="S15" s="379"/>
      <c r="T15" s="337">
        <f t="shared" si="5"/>
        <v>0</v>
      </c>
      <c r="U15" s="382">
        <f t="shared" si="5"/>
        <v>266219</v>
      </c>
      <c r="V15" s="379">
        <f t="shared" si="2"/>
        <v>0</v>
      </c>
    </row>
    <row r="16" spans="1:22">
      <c r="A16" s="89">
        <v>2002</v>
      </c>
      <c r="B16" s="337">
        <v>0</v>
      </c>
      <c r="C16" s="382">
        <v>229171</v>
      </c>
      <c r="D16" s="379">
        <f t="shared" si="0"/>
        <v>0</v>
      </c>
      <c r="E16" s="337">
        <v>0</v>
      </c>
      <c r="F16" s="382">
        <v>67983</v>
      </c>
      <c r="G16" s="379">
        <f t="shared" si="1"/>
        <v>0</v>
      </c>
      <c r="H16" s="337"/>
      <c r="I16" s="382"/>
      <c r="J16" s="379"/>
      <c r="K16" s="337">
        <v>0</v>
      </c>
      <c r="L16" s="382">
        <v>519</v>
      </c>
      <c r="M16" s="379">
        <f t="shared" si="3"/>
        <v>0</v>
      </c>
      <c r="N16" s="337">
        <v>0</v>
      </c>
      <c r="O16" s="382">
        <v>4</v>
      </c>
      <c r="P16" s="379">
        <f t="shared" si="4"/>
        <v>0</v>
      </c>
      <c r="Q16" s="337"/>
      <c r="R16" s="382"/>
      <c r="S16" s="379"/>
      <c r="T16" s="337">
        <f t="shared" si="5"/>
        <v>0</v>
      </c>
      <c r="U16" s="382">
        <f t="shared" si="5"/>
        <v>297677</v>
      </c>
      <c r="V16" s="379">
        <f t="shared" si="2"/>
        <v>0</v>
      </c>
    </row>
    <row r="17" spans="1:28">
      <c r="A17" s="89">
        <v>2003</v>
      </c>
      <c r="B17" s="337">
        <v>0</v>
      </c>
      <c r="C17" s="382">
        <v>240748</v>
      </c>
      <c r="D17" s="379">
        <f t="shared" si="0"/>
        <v>0</v>
      </c>
      <c r="E17" s="337">
        <v>0</v>
      </c>
      <c r="F17" s="382">
        <v>71635</v>
      </c>
      <c r="G17" s="379">
        <f t="shared" si="1"/>
        <v>0</v>
      </c>
      <c r="H17" s="337"/>
      <c r="I17" s="382"/>
      <c r="J17" s="379"/>
      <c r="K17" s="337">
        <v>0</v>
      </c>
      <c r="L17" s="382">
        <v>617</v>
      </c>
      <c r="M17" s="379">
        <f t="shared" si="3"/>
        <v>0</v>
      </c>
      <c r="N17" s="337">
        <v>0</v>
      </c>
      <c r="O17" s="382">
        <v>7</v>
      </c>
      <c r="P17" s="379">
        <f t="shared" si="4"/>
        <v>0</v>
      </c>
      <c r="Q17" s="337"/>
      <c r="R17" s="382"/>
      <c r="S17" s="379"/>
      <c r="T17" s="337">
        <f t="shared" si="5"/>
        <v>0</v>
      </c>
      <c r="U17" s="382">
        <f t="shared" si="5"/>
        <v>313007</v>
      </c>
      <c r="V17" s="379">
        <f t="shared" si="2"/>
        <v>0</v>
      </c>
    </row>
    <row r="18" spans="1:28">
      <c r="A18" s="89">
        <v>2004</v>
      </c>
      <c r="B18" s="337">
        <v>0</v>
      </c>
      <c r="C18" s="382">
        <v>247660</v>
      </c>
      <c r="D18" s="379">
        <f t="shared" si="0"/>
        <v>0</v>
      </c>
      <c r="E18" s="337">
        <v>0</v>
      </c>
      <c r="F18" s="382">
        <v>84728</v>
      </c>
      <c r="G18" s="379">
        <f t="shared" si="1"/>
        <v>0</v>
      </c>
      <c r="H18" s="337"/>
      <c r="I18" s="382"/>
      <c r="J18" s="379"/>
      <c r="K18" s="337">
        <v>0</v>
      </c>
      <c r="L18" s="382">
        <v>160</v>
      </c>
      <c r="M18" s="379">
        <f t="shared" si="3"/>
        <v>0</v>
      </c>
      <c r="N18" s="337">
        <v>0</v>
      </c>
      <c r="O18" s="382">
        <v>2</v>
      </c>
      <c r="P18" s="379">
        <f t="shared" si="4"/>
        <v>0</v>
      </c>
      <c r="Q18" s="337"/>
      <c r="R18" s="382"/>
      <c r="S18" s="379"/>
      <c r="T18" s="337">
        <f t="shared" si="5"/>
        <v>0</v>
      </c>
      <c r="U18" s="382">
        <f t="shared" si="5"/>
        <v>332550</v>
      </c>
      <c r="V18" s="379">
        <f t="shared" si="2"/>
        <v>0</v>
      </c>
    </row>
    <row r="19" spans="1:28">
      <c r="A19" s="89">
        <v>2005</v>
      </c>
      <c r="B19" s="337">
        <v>0</v>
      </c>
      <c r="C19" s="382">
        <v>255891</v>
      </c>
      <c r="D19" s="379">
        <f t="shared" si="0"/>
        <v>0</v>
      </c>
      <c r="E19" s="337">
        <v>0</v>
      </c>
      <c r="F19" s="382">
        <v>79330</v>
      </c>
      <c r="G19" s="379">
        <f t="shared" si="1"/>
        <v>0</v>
      </c>
      <c r="H19" s="337"/>
      <c r="I19" s="382"/>
      <c r="J19" s="379"/>
      <c r="K19" s="337">
        <v>0</v>
      </c>
      <c r="L19" s="382">
        <v>231</v>
      </c>
      <c r="M19" s="379">
        <f t="shared" si="3"/>
        <v>0</v>
      </c>
      <c r="N19" s="337">
        <v>0</v>
      </c>
      <c r="O19" s="382">
        <v>33</v>
      </c>
      <c r="P19" s="379">
        <f t="shared" si="4"/>
        <v>0</v>
      </c>
      <c r="Q19" s="337"/>
      <c r="R19" s="382"/>
      <c r="S19" s="379"/>
      <c r="T19" s="337">
        <f t="shared" si="5"/>
        <v>0</v>
      </c>
      <c r="U19" s="382">
        <f t="shared" si="5"/>
        <v>335485</v>
      </c>
      <c r="V19" s="379">
        <f t="shared" si="2"/>
        <v>0</v>
      </c>
    </row>
    <row r="20" spans="1:28">
      <c r="A20" s="89">
        <v>2006</v>
      </c>
      <c r="B20" s="337">
        <v>0</v>
      </c>
      <c r="C20" s="382">
        <v>236177</v>
      </c>
      <c r="D20" s="379">
        <f t="shared" si="0"/>
        <v>0</v>
      </c>
      <c r="E20" s="337">
        <v>0</v>
      </c>
      <c r="F20" s="382">
        <v>70351</v>
      </c>
      <c r="G20" s="379">
        <f t="shared" si="1"/>
        <v>0</v>
      </c>
      <c r="H20" s="337"/>
      <c r="I20" s="382"/>
      <c r="J20" s="379"/>
      <c r="K20" s="337">
        <v>0</v>
      </c>
      <c r="L20" s="382">
        <v>102</v>
      </c>
      <c r="M20" s="379">
        <f t="shared" si="3"/>
        <v>0</v>
      </c>
      <c r="N20" s="337">
        <v>0</v>
      </c>
      <c r="O20" s="382">
        <v>28</v>
      </c>
      <c r="P20" s="379">
        <f t="shared" si="4"/>
        <v>0</v>
      </c>
      <c r="Q20" s="337"/>
      <c r="R20" s="382"/>
      <c r="S20" s="379"/>
      <c r="T20" s="337">
        <f t="shared" si="5"/>
        <v>0</v>
      </c>
      <c r="U20" s="382">
        <f t="shared" si="5"/>
        <v>306658</v>
      </c>
      <c r="V20" s="379">
        <f t="shared" si="2"/>
        <v>0</v>
      </c>
    </row>
    <row r="21" spans="1:28">
      <c r="A21" s="89">
        <v>2007</v>
      </c>
      <c r="B21" s="337">
        <v>0</v>
      </c>
      <c r="C21" s="382">
        <v>253771</v>
      </c>
      <c r="D21" s="379">
        <f t="shared" si="0"/>
        <v>0</v>
      </c>
      <c r="E21" s="337">
        <v>0</v>
      </c>
      <c r="F21" s="382">
        <v>65067</v>
      </c>
      <c r="G21" s="379">
        <f t="shared" si="1"/>
        <v>0</v>
      </c>
      <c r="H21" s="337"/>
      <c r="I21" s="382"/>
      <c r="J21" s="379"/>
      <c r="K21" s="337">
        <v>0</v>
      </c>
      <c r="L21" s="382">
        <v>53</v>
      </c>
      <c r="M21" s="379">
        <f t="shared" si="3"/>
        <v>0</v>
      </c>
      <c r="N21" s="337">
        <v>0</v>
      </c>
      <c r="O21" s="382">
        <v>24</v>
      </c>
      <c r="P21" s="379">
        <f t="shared" si="4"/>
        <v>0</v>
      </c>
      <c r="Q21" s="337">
        <v>0</v>
      </c>
      <c r="R21" s="382">
        <v>2874</v>
      </c>
      <c r="S21" s="379">
        <f t="shared" ref="S21" si="6">IF(R21=0, "NA", Q21/R21)</f>
        <v>0</v>
      </c>
      <c r="T21" s="337">
        <f t="shared" si="5"/>
        <v>0</v>
      </c>
      <c r="U21" s="382">
        <f t="shared" si="5"/>
        <v>321789</v>
      </c>
      <c r="V21" s="379">
        <f t="shared" si="2"/>
        <v>0</v>
      </c>
    </row>
    <row r="22" spans="1:28">
      <c r="A22" s="89">
        <v>2008</v>
      </c>
      <c r="B22" s="337">
        <v>0</v>
      </c>
      <c r="C22" s="382">
        <v>227597</v>
      </c>
      <c r="D22" s="379">
        <f t="shared" si="0"/>
        <v>0</v>
      </c>
      <c r="E22" s="337">
        <v>0</v>
      </c>
      <c r="F22" s="382">
        <v>63252</v>
      </c>
      <c r="G22" s="379">
        <f t="shared" si="1"/>
        <v>0</v>
      </c>
      <c r="H22" s="337">
        <v>0</v>
      </c>
      <c r="I22" s="382">
        <v>10946</v>
      </c>
      <c r="J22" s="379">
        <f t="shared" ref="J22:J25" si="7">IF(I22=0, "NA", H22/I22)</f>
        <v>0</v>
      </c>
      <c r="K22" s="337">
        <v>0</v>
      </c>
      <c r="L22" s="382">
        <v>51</v>
      </c>
      <c r="M22" s="379">
        <f t="shared" si="3"/>
        <v>0</v>
      </c>
      <c r="N22" s="337">
        <v>0</v>
      </c>
      <c r="O22" s="382">
        <v>22</v>
      </c>
      <c r="P22" s="379">
        <f t="shared" si="4"/>
        <v>0</v>
      </c>
      <c r="Q22" s="337">
        <v>0</v>
      </c>
      <c r="R22" s="382">
        <v>3527</v>
      </c>
      <c r="S22" s="379">
        <f>IF(R22=0, "NA", Q22/R22)</f>
        <v>0</v>
      </c>
      <c r="T22" s="337">
        <f t="shared" si="5"/>
        <v>0</v>
      </c>
      <c r="U22" s="382">
        <f t="shared" si="5"/>
        <v>305395</v>
      </c>
      <c r="V22" s="379">
        <f t="shared" si="2"/>
        <v>0</v>
      </c>
    </row>
    <row r="23" spans="1:28">
      <c r="A23" s="89">
        <v>2009</v>
      </c>
      <c r="B23" s="337">
        <v>0</v>
      </c>
      <c r="C23" s="382">
        <v>179063</v>
      </c>
      <c r="D23" s="379">
        <f t="shared" si="0"/>
        <v>0</v>
      </c>
      <c r="E23" s="337">
        <v>0</v>
      </c>
      <c r="F23" s="382">
        <v>38194</v>
      </c>
      <c r="G23" s="379">
        <f t="shared" si="1"/>
        <v>0</v>
      </c>
      <c r="H23" s="337">
        <v>0</v>
      </c>
      <c r="I23" s="382">
        <v>5862</v>
      </c>
      <c r="J23" s="379">
        <f t="shared" si="7"/>
        <v>0</v>
      </c>
      <c r="K23" s="337">
        <v>0</v>
      </c>
      <c r="L23" s="382">
        <v>1107</v>
      </c>
      <c r="M23" s="379">
        <f t="shared" si="3"/>
        <v>0</v>
      </c>
      <c r="N23" s="337">
        <v>0</v>
      </c>
      <c r="O23" s="382">
        <v>87</v>
      </c>
      <c r="P23" s="379">
        <f t="shared" si="4"/>
        <v>0</v>
      </c>
      <c r="Q23" s="337">
        <v>0</v>
      </c>
      <c r="R23" s="382">
        <v>947</v>
      </c>
      <c r="S23" s="379">
        <f t="shared" ref="S23:S25" si="8">IF(R23=0, "NA", Q23/R23)</f>
        <v>0</v>
      </c>
      <c r="T23" s="337">
        <f t="shared" si="5"/>
        <v>0</v>
      </c>
      <c r="U23" s="382">
        <f t="shared" si="5"/>
        <v>225260</v>
      </c>
      <c r="V23" s="379">
        <f t="shared" si="2"/>
        <v>0</v>
      </c>
    </row>
    <row r="24" spans="1:28">
      <c r="A24" s="89">
        <v>2010</v>
      </c>
      <c r="B24" s="337">
        <v>0</v>
      </c>
      <c r="C24" s="382">
        <v>55958</v>
      </c>
      <c r="D24" s="379">
        <f t="shared" si="0"/>
        <v>0</v>
      </c>
      <c r="E24" s="337">
        <v>0</v>
      </c>
      <c r="F24" s="382">
        <v>10087</v>
      </c>
      <c r="G24" s="379">
        <f t="shared" si="1"/>
        <v>0</v>
      </c>
      <c r="H24" s="337">
        <v>0</v>
      </c>
      <c r="I24" s="382">
        <v>730</v>
      </c>
      <c r="J24" s="379">
        <f t="shared" si="7"/>
        <v>0</v>
      </c>
      <c r="K24" s="337">
        <v>0</v>
      </c>
      <c r="L24" s="382">
        <v>447</v>
      </c>
      <c r="M24" s="379">
        <f t="shared" si="3"/>
        <v>0</v>
      </c>
      <c r="N24" s="337">
        <v>0</v>
      </c>
      <c r="O24" s="382">
        <v>37</v>
      </c>
      <c r="P24" s="379">
        <f t="shared" si="4"/>
        <v>0</v>
      </c>
      <c r="Q24" s="337">
        <v>0</v>
      </c>
      <c r="R24" s="382">
        <v>153</v>
      </c>
      <c r="S24" s="379">
        <f t="shared" si="8"/>
        <v>0</v>
      </c>
      <c r="T24" s="337">
        <f t="shared" si="5"/>
        <v>0</v>
      </c>
      <c r="U24" s="382">
        <f t="shared" si="5"/>
        <v>67412</v>
      </c>
      <c r="V24" s="379">
        <f t="shared" si="2"/>
        <v>0</v>
      </c>
    </row>
    <row r="25" spans="1:28" ht="13.5" thickBot="1">
      <c r="A25" s="89">
        <v>2011</v>
      </c>
      <c r="B25" s="440">
        <v>0</v>
      </c>
      <c r="C25" s="457">
        <v>393</v>
      </c>
      <c r="D25" s="491">
        <f t="shared" si="0"/>
        <v>0</v>
      </c>
      <c r="E25" s="440">
        <v>0</v>
      </c>
      <c r="F25" s="457">
        <v>69</v>
      </c>
      <c r="G25" s="491">
        <f t="shared" si="1"/>
        <v>0</v>
      </c>
      <c r="H25" s="440">
        <v>0</v>
      </c>
      <c r="I25" s="457">
        <v>30</v>
      </c>
      <c r="J25" s="379">
        <f t="shared" si="7"/>
        <v>0</v>
      </c>
      <c r="K25" s="440">
        <v>0</v>
      </c>
      <c r="L25" s="457">
        <v>6</v>
      </c>
      <c r="M25" s="491">
        <f t="shared" si="3"/>
        <v>0</v>
      </c>
      <c r="N25" s="440"/>
      <c r="O25" s="457"/>
      <c r="P25" s="491"/>
      <c r="Q25" s="440">
        <v>0</v>
      </c>
      <c r="R25" s="457">
        <v>8</v>
      </c>
      <c r="S25" s="491">
        <f t="shared" si="8"/>
        <v>0</v>
      </c>
      <c r="T25" s="337">
        <f t="shared" si="5"/>
        <v>0</v>
      </c>
      <c r="U25" s="382">
        <f t="shared" si="5"/>
        <v>506</v>
      </c>
      <c r="V25" s="379">
        <f t="shared" si="2"/>
        <v>0</v>
      </c>
    </row>
    <row r="26" spans="1:28" ht="13.5" thickBot="1">
      <c r="A26" s="85" t="s">
        <v>9</v>
      </c>
      <c r="B26" s="218">
        <f>SUM(B10:B25)</f>
        <v>0</v>
      </c>
      <c r="C26" s="272">
        <f>SUM(C10:C25)</f>
        <v>2859482</v>
      </c>
      <c r="D26" s="488">
        <f>B26/C26</f>
        <v>0</v>
      </c>
      <c r="E26" s="218">
        <f>SUM(E10:E25)</f>
        <v>0</v>
      </c>
      <c r="F26" s="272">
        <f>SUM(F10:F25)</f>
        <v>795804</v>
      </c>
      <c r="G26" s="488">
        <f>E26/F26</f>
        <v>0</v>
      </c>
      <c r="H26" s="218">
        <f>SUM(H10:H25)</f>
        <v>0</v>
      </c>
      <c r="I26" s="272">
        <f>SUM(I10:I25)</f>
        <v>17568</v>
      </c>
      <c r="J26" s="488">
        <f>H26/I26</f>
        <v>0</v>
      </c>
      <c r="K26" s="218">
        <f>SUM(K10:K25)</f>
        <v>0</v>
      </c>
      <c r="L26" s="272">
        <f>SUM(L10:L25)</f>
        <v>4486</v>
      </c>
      <c r="M26" s="488">
        <f>K26/L26</f>
        <v>0</v>
      </c>
      <c r="N26" s="218">
        <f>SUM(N10:N25)</f>
        <v>0</v>
      </c>
      <c r="O26" s="272">
        <f>SUM(O10:O25)</f>
        <v>280</v>
      </c>
      <c r="P26" s="488">
        <f>N26/O26</f>
        <v>0</v>
      </c>
      <c r="Q26" s="218">
        <f>SUM(Q10:Q25)</f>
        <v>0</v>
      </c>
      <c r="R26" s="272">
        <f>SUM(R10:R25)</f>
        <v>7509</v>
      </c>
      <c r="S26" s="488">
        <f>Q26/R26</f>
        <v>0</v>
      </c>
      <c r="T26" s="218">
        <f>SUM(T10:T25)</f>
        <v>0</v>
      </c>
      <c r="U26" s="272">
        <f>SUM(U10:U25)</f>
        <v>3685129</v>
      </c>
      <c r="V26" s="488">
        <f>T26/U26</f>
        <v>0</v>
      </c>
    </row>
    <row r="27" spans="1:28">
      <c r="A27" s="330"/>
      <c r="B27" s="368"/>
      <c r="C27" s="368"/>
      <c r="D27" s="376"/>
      <c r="E27" s="368"/>
      <c r="F27" s="368"/>
      <c r="G27" s="376"/>
      <c r="H27" s="368"/>
      <c r="I27" s="368"/>
      <c r="J27" s="376"/>
      <c r="K27" s="345"/>
      <c r="L27" s="345"/>
      <c r="M27" s="345"/>
      <c r="N27" s="368"/>
      <c r="O27" s="368"/>
      <c r="P27" s="376"/>
      <c r="Q27" s="368"/>
      <c r="R27" s="368"/>
      <c r="S27" s="376"/>
      <c r="T27" s="368"/>
      <c r="U27" s="368"/>
      <c r="V27" s="376"/>
      <c r="W27" s="345"/>
      <c r="X27" s="345"/>
      <c r="Y27" s="345"/>
      <c r="Z27" s="368"/>
      <c r="AA27" s="368"/>
      <c r="AB27" s="376"/>
    </row>
  </sheetData>
  <mergeCells count="9">
    <mergeCell ref="T8:V8"/>
    <mergeCell ref="N8:P8"/>
    <mergeCell ref="Q8:S8"/>
    <mergeCell ref="A4:O5"/>
    <mergeCell ref="A8:A9"/>
    <mergeCell ref="B8:D8"/>
    <mergeCell ref="E8:G8"/>
    <mergeCell ref="H8:J8"/>
    <mergeCell ref="K8:M8"/>
  </mergeCells>
  <phoneticPr fontId="0" type="noConversion"/>
  <pageMargins left="0.75" right="0.75" top="1" bottom="1" header="0.5" footer="0.5"/>
  <pageSetup scale="51" orientation="portrait" r:id="rId1"/>
  <headerFooter alignWithMargins="0">
    <oddFooter>&amp;C&amp;14B-&amp;P-4</oddFooter>
  </headerFooter>
  <drawing r:id="rId2"/>
</worksheet>
</file>

<file path=xl/worksheets/sheet21.xml><?xml version="1.0" encoding="utf-8"?>
<worksheet xmlns="http://schemas.openxmlformats.org/spreadsheetml/2006/main" xmlns:r="http://schemas.openxmlformats.org/officeDocument/2006/relationships">
  <sheetPr codeName="Sheet34">
    <pageSetUpPr fitToPage="1"/>
  </sheetPr>
  <dimension ref="A1:AC103"/>
  <sheetViews>
    <sheetView topLeftCell="A10" zoomScale="75" zoomScaleNormal="75" workbookViewId="0">
      <selection activeCell="S37" sqref="S37"/>
    </sheetView>
  </sheetViews>
  <sheetFormatPr defaultRowHeight="12.75"/>
  <cols>
    <col min="1" max="1" width="11.85546875" style="88" customWidth="1"/>
    <col min="2" max="3" width="11.42578125" style="288" customWidth="1"/>
    <col min="4" max="4" width="12" style="288" bestFit="1" customWidth="1"/>
    <col min="5" max="5" width="11" style="288" bestFit="1" customWidth="1"/>
    <col min="6" max="7" width="12" style="288" bestFit="1" customWidth="1"/>
    <col min="8" max="8" width="11" style="288" bestFit="1" customWidth="1"/>
    <col min="9" max="10" width="12" style="288" bestFit="1" customWidth="1"/>
    <col min="11" max="11" width="11" style="288" bestFit="1" customWidth="1"/>
    <col min="12" max="12" width="12" style="288" bestFit="1" customWidth="1"/>
    <col min="13" max="14" width="11.42578125" style="288" customWidth="1"/>
    <col min="15" max="15" width="13.85546875" style="288" customWidth="1"/>
    <col min="16" max="16" width="11.42578125" style="288" customWidth="1"/>
    <col min="17" max="17" width="10.140625" style="88" customWidth="1"/>
    <col min="18" max="18" width="10.7109375" style="88" customWidth="1"/>
    <col min="19" max="19" width="12.5703125" style="88" customWidth="1"/>
    <col min="20" max="20" width="11.140625" style="88" customWidth="1"/>
    <col min="21" max="21" width="12" style="88" bestFit="1" customWidth="1"/>
    <col min="22" max="22" width="11.7109375" style="88" customWidth="1"/>
    <col min="23" max="26" width="9.140625" style="88"/>
    <col min="27" max="27" width="9.85546875" style="88" customWidth="1"/>
    <col min="28" max="16384" width="9.140625" style="88"/>
  </cols>
  <sheetData>
    <row r="1" spans="1:22" ht="26.25">
      <c r="A1" s="335" t="s">
        <v>218</v>
      </c>
    </row>
    <row r="2" spans="1:22" ht="18">
      <c r="A2" s="82" t="s">
        <v>249</v>
      </c>
      <c r="B2" s="156"/>
      <c r="C2" s="156"/>
      <c r="D2" s="156"/>
      <c r="E2" s="156"/>
      <c r="F2" s="156"/>
      <c r="G2" s="156"/>
      <c r="H2" s="156"/>
      <c r="I2" s="156"/>
      <c r="J2" s="156"/>
      <c r="K2" s="156"/>
      <c r="L2" s="156"/>
      <c r="M2" s="156"/>
      <c r="N2" s="156"/>
      <c r="O2" s="156"/>
      <c r="P2" s="156"/>
    </row>
    <row r="3" spans="1:22" ht="14.25">
      <c r="A3" s="90"/>
      <c r="B3" s="156"/>
      <c r="C3" s="156"/>
      <c r="D3" s="156"/>
      <c r="E3" s="156"/>
      <c r="F3" s="156"/>
      <c r="G3" s="156"/>
      <c r="H3" s="156"/>
      <c r="I3" s="156"/>
      <c r="J3" s="156"/>
      <c r="K3" s="156"/>
      <c r="L3" s="156"/>
      <c r="M3" s="156"/>
      <c r="N3" s="156"/>
      <c r="O3" s="156"/>
      <c r="P3" s="156"/>
    </row>
    <row r="4" spans="1:22" s="206" customFormat="1" ht="16.5" customHeight="1">
      <c r="A4" s="562" t="s">
        <v>117</v>
      </c>
      <c r="B4" s="562"/>
      <c r="C4" s="562"/>
      <c r="D4" s="562"/>
      <c r="E4" s="562"/>
      <c r="F4" s="562"/>
      <c r="G4" s="562"/>
      <c r="H4" s="562"/>
      <c r="I4" s="562"/>
      <c r="J4" s="562"/>
      <c r="K4" s="562"/>
      <c r="L4" s="562"/>
      <c r="M4" s="562"/>
      <c r="N4" s="562"/>
      <c r="O4" s="562"/>
      <c r="P4" s="562"/>
      <c r="Q4" s="562"/>
      <c r="R4" s="562"/>
      <c r="S4" s="562"/>
      <c r="T4" s="562"/>
      <c r="U4" s="562"/>
      <c r="V4" s="562"/>
    </row>
    <row r="5" spans="1:22" s="206" customFormat="1" ht="16.5" customHeight="1">
      <c r="A5" s="562"/>
      <c r="B5" s="562"/>
      <c r="C5" s="562"/>
      <c r="D5" s="562"/>
      <c r="E5" s="562"/>
      <c r="F5" s="562"/>
      <c r="G5" s="562"/>
      <c r="H5" s="562"/>
      <c r="I5" s="562"/>
      <c r="J5" s="562"/>
      <c r="K5" s="562"/>
      <c r="L5" s="562"/>
      <c r="M5" s="562"/>
      <c r="N5" s="562"/>
      <c r="O5" s="562"/>
      <c r="P5" s="562"/>
      <c r="Q5" s="562"/>
      <c r="R5" s="562"/>
      <c r="S5" s="562"/>
      <c r="T5" s="562"/>
      <c r="U5" s="562"/>
      <c r="V5" s="562"/>
    </row>
    <row r="6" spans="1:22" ht="15" thickBot="1">
      <c r="A6" s="83"/>
      <c r="B6" s="156"/>
      <c r="C6" s="156"/>
      <c r="D6" s="156"/>
      <c r="E6" s="156"/>
      <c r="F6" s="156"/>
      <c r="G6" s="156"/>
      <c r="H6" s="156"/>
      <c r="I6" s="156"/>
      <c r="J6" s="156"/>
      <c r="K6" s="156"/>
      <c r="L6" s="156"/>
      <c r="M6" s="156"/>
      <c r="N6" s="156"/>
      <c r="O6" s="156"/>
      <c r="P6" s="156"/>
    </row>
    <row r="7" spans="1:22" ht="19.5" customHeight="1" thickBot="1">
      <c r="A7" s="553" t="s">
        <v>10</v>
      </c>
      <c r="B7" s="558" t="s">
        <v>15</v>
      </c>
      <c r="C7" s="556"/>
      <c r="D7" s="559"/>
      <c r="E7" s="558" t="s">
        <v>126</v>
      </c>
      <c r="F7" s="556"/>
      <c r="G7" s="559"/>
      <c r="H7" s="558" t="s">
        <v>128</v>
      </c>
      <c r="I7" s="556"/>
      <c r="J7" s="559"/>
      <c r="K7" s="558" t="s">
        <v>125</v>
      </c>
      <c r="L7" s="556"/>
      <c r="M7" s="559"/>
      <c r="N7" s="558" t="s">
        <v>127</v>
      </c>
      <c r="O7" s="556"/>
      <c r="P7" s="559"/>
      <c r="Q7" s="558" t="s">
        <v>129</v>
      </c>
      <c r="R7" s="556"/>
      <c r="S7" s="559"/>
      <c r="T7" s="558" t="s">
        <v>9</v>
      </c>
      <c r="U7" s="556"/>
      <c r="V7" s="559"/>
    </row>
    <row r="8" spans="1:22" ht="30" customHeight="1" thickBot="1">
      <c r="A8" s="554"/>
      <c r="B8" s="385" t="s">
        <v>1</v>
      </c>
      <c r="C8" s="487" t="s">
        <v>216</v>
      </c>
      <c r="D8" s="386" t="s">
        <v>20</v>
      </c>
      <c r="E8" s="338" t="s">
        <v>1</v>
      </c>
      <c r="F8" s="339" t="s">
        <v>216</v>
      </c>
      <c r="G8" s="340" t="s">
        <v>20</v>
      </c>
      <c r="H8" s="338" t="s">
        <v>1</v>
      </c>
      <c r="I8" s="339" t="s">
        <v>216</v>
      </c>
      <c r="J8" s="340" t="s">
        <v>20</v>
      </c>
      <c r="K8" s="338" t="s">
        <v>1</v>
      </c>
      <c r="L8" s="339" t="s">
        <v>216</v>
      </c>
      <c r="M8" s="340" t="s">
        <v>20</v>
      </c>
      <c r="N8" s="338" t="s">
        <v>1</v>
      </c>
      <c r="O8" s="339" t="s">
        <v>216</v>
      </c>
      <c r="P8" s="340" t="s">
        <v>20</v>
      </c>
      <c r="Q8" s="338" t="s">
        <v>1</v>
      </c>
      <c r="R8" s="339" t="s">
        <v>216</v>
      </c>
      <c r="S8" s="340" t="s">
        <v>20</v>
      </c>
      <c r="T8" s="338" t="s">
        <v>1</v>
      </c>
      <c r="U8" s="339" t="s">
        <v>216</v>
      </c>
      <c r="V8" s="340" t="s">
        <v>20</v>
      </c>
    </row>
    <row r="9" spans="1:22">
      <c r="A9" s="455">
        <v>1996</v>
      </c>
      <c r="B9" s="336">
        <v>7582</v>
      </c>
      <c r="C9" s="383">
        <v>82816</v>
      </c>
      <c r="D9" s="92">
        <f t="shared" ref="D9:D24" si="0">IF(C9=0, "NA", B9/C9)</f>
        <v>9.1552357032457496E-2</v>
      </c>
      <c r="E9" s="336">
        <v>1996</v>
      </c>
      <c r="F9" s="383">
        <v>19653</v>
      </c>
      <c r="G9" s="92">
        <f t="shared" ref="G9:G24" si="1">IF(F9=0, "NA", E9/F9)</f>
        <v>0.10156210247799319</v>
      </c>
      <c r="H9" s="336"/>
      <c r="I9" s="383"/>
      <c r="J9" s="92"/>
      <c r="K9" s="336"/>
      <c r="L9" s="383"/>
      <c r="M9" s="92"/>
      <c r="N9" s="336"/>
      <c r="O9" s="383"/>
      <c r="P9" s="92"/>
      <c r="Q9" s="336"/>
      <c r="R9" s="383"/>
      <c r="S9" s="92"/>
      <c r="T9" s="336">
        <f>SUM(Q9,N9,K9,H9,E9,B9)</f>
        <v>9578</v>
      </c>
      <c r="U9" s="383">
        <f>SUM(R9,O9,L9,I9,F9,C9)</f>
        <v>102469</v>
      </c>
      <c r="V9" s="92">
        <f t="shared" ref="V9:V24" si="2">IF(U9=0, "NA", T9/U9)</f>
        <v>9.3472172071553353E-2</v>
      </c>
    </row>
    <row r="10" spans="1:22">
      <c r="A10" s="456">
        <v>1997</v>
      </c>
      <c r="B10" s="337">
        <v>10030</v>
      </c>
      <c r="C10" s="382">
        <v>117218</v>
      </c>
      <c r="D10" s="84">
        <f t="shared" si="0"/>
        <v>8.5567063079049294E-2</v>
      </c>
      <c r="E10" s="337">
        <v>2729</v>
      </c>
      <c r="F10" s="382">
        <v>30416</v>
      </c>
      <c r="G10" s="84">
        <f t="shared" si="1"/>
        <v>8.9722514466070491E-2</v>
      </c>
      <c r="H10" s="337"/>
      <c r="I10" s="382"/>
      <c r="J10" s="84"/>
      <c r="K10" s="337">
        <v>17</v>
      </c>
      <c r="L10" s="382">
        <v>109</v>
      </c>
      <c r="M10" s="84">
        <f t="shared" ref="M10:M24" si="3">IF(L10=0, "NA", K10/L10)</f>
        <v>0.15596330275229359</v>
      </c>
      <c r="N10" s="337">
        <v>2</v>
      </c>
      <c r="O10" s="382">
        <v>12</v>
      </c>
      <c r="P10" s="84">
        <f t="shared" ref="P10:P23" si="4">IF(O10=0, "NA", N10/O10)</f>
        <v>0.16666666666666666</v>
      </c>
      <c r="Q10" s="337"/>
      <c r="R10" s="382"/>
      <c r="S10" s="84"/>
      <c r="T10" s="337">
        <f t="shared" ref="T10:T24" si="5">SUM(Q10,N10,K10,H10,E10,B10)</f>
        <v>12778</v>
      </c>
      <c r="U10" s="382">
        <f t="shared" ref="U10:U24" si="6">SUM(R10,O10,L10,I10,F10,C10)</f>
        <v>147755</v>
      </c>
      <c r="V10" s="84">
        <f t="shared" si="2"/>
        <v>8.6480998950966129E-2</v>
      </c>
    </row>
    <row r="11" spans="1:22">
      <c r="A11" s="456">
        <v>1998</v>
      </c>
      <c r="B11" s="337">
        <v>11073</v>
      </c>
      <c r="C11" s="382">
        <v>143501</v>
      </c>
      <c r="D11" s="84">
        <f t="shared" si="0"/>
        <v>7.7163225343377398E-2</v>
      </c>
      <c r="E11" s="337">
        <v>2928</v>
      </c>
      <c r="F11" s="382">
        <v>37782</v>
      </c>
      <c r="G11" s="84">
        <f t="shared" si="1"/>
        <v>7.7497220898840716E-2</v>
      </c>
      <c r="H11" s="337"/>
      <c r="I11" s="382"/>
      <c r="J11" s="84"/>
      <c r="K11" s="337">
        <v>37</v>
      </c>
      <c r="L11" s="382">
        <v>253</v>
      </c>
      <c r="M11" s="84">
        <f t="shared" si="3"/>
        <v>0.14624505928853754</v>
      </c>
      <c r="N11" s="337">
        <v>3</v>
      </c>
      <c r="O11" s="382">
        <v>17</v>
      </c>
      <c r="P11" s="84">
        <f t="shared" si="4"/>
        <v>0.17647058823529413</v>
      </c>
      <c r="Q11" s="337"/>
      <c r="R11" s="382"/>
      <c r="S11" s="84"/>
      <c r="T11" s="337">
        <f t="shared" si="5"/>
        <v>14041</v>
      </c>
      <c r="U11" s="382">
        <f t="shared" si="6"/>
        <v>181553</v>
      </c>
      <c r="V11" s="84">
        <f t="shared" si="2"/>
        <v>7.7338297907498091E-2</v>
      </c>
    </row>
    <row r="12" spans="1:22">
      <c r="A12" s="456">
        <v>1999</v>
      </c>
      <c r="B12" s="337">
        <v>11641</v>
      </c>
      <c r="C12" s="382">
        <v>174865</v>
      </c>
      <c r="D12" s="84">
        <f t="shared" si="0"/>
        <v>6.6571355045320676E-2</v>
      </c>
      <c r="E12" s="337">
        <v>2914</v>
      </c>
      <c r="F12" s="382">
        <v>45613</v>
      </c>
      <c r="G12" s="84">
        <f t="shared" si="1"/>
        <v>6.3885295858636795E-2</v>
      </c>
      <c r="H12" s="337"/>
      <c r="I12" s="382"/>
      <c r="J12" s="84"/>
      <c r="K12" s="337">
        <v>10</v>
      </c>
      <c r="L12" s="382">
        <v>169</v>
      </c>
      <c r="M12" s="84">
        <f t="shared" si="3"/>
        <v>5.9171597633136092E-2</v>
      </c>
      <c r="N12" s="337">
        <v>0</v>
      </c>
      <c r="O12" s="382">
        <v>4</v>
      </c>
      <c r="P12" s="84">
        <f t="shared" si="4"/>
        <v>0</v>
      </c>
      <c r="Q12" s="337"/>
      <c r="R12" s="382"/>
      <c r="S12" s="84"/>
      <c r="T12" s="337">
        <f t="shared" si="5"/>
        <v>14565</v>
      </c>
      <c r="U12" s="382">
        <f t="shared" si="6"/>
        <v>220651</v>
      </c>
      <c r="V12" s="84">
        <f t="shared" si="2"/>
        <v>6.600921817712134E-2</v>
      </c>
    </row>
    <row r="13" spans="1:22">
      <c r="A13" s="456">
        <v>2000</v>
      </c>
      <c r="B13" s="337">
        <v>12744</v>
      </c>
      <c r="C13" s="382">
        <v>205903</v>
      </c>
      <c r="D13" s="84">
        <f t="shared" si="0"/>
        <v>6.1893221565494434E-2</v>
      </c>
      <c r="E13" s="337">
        <v>3101</v>
      </c>
      <c r="F13" s="382">
        <v>54473</v>
      </c>
      <c r="G13" s="84">
        <f t="shared" si="1"/>
        <v>5.6927285077010628E-2</v>
      </c>
      <c r="H13" s="337"/>
      <c r="I13" s="382"/>
      <c r="J13" s="84"/>
      <c r="K13" s="337">
        <v>39</v>
      </c>
      <c r="L13" s="382">
        <v>366</v>
      </c>
      <c r="M13" s="84">
        <f t="shared" si="3"/>
        <v>0.10655737704918032</v>
      </c>
      <c r="N13" s="337">
        <v>0</v>
      </c>
      <c r="O13" s="382">
        <v>1</v>
      </c>
      <c r="P13" s="84">
        <f t="shared" si="4"/>
        <v>0</v>
      </c>
      <c r="Q13" s="337"/>
      <c r="R13" s="382"/>
      <c r="S13" s="84"/>
      <c r="T13" s="337">
        <f t="shared" si="5"/>
        <v>15884</v>
      </c>
      <c r="U13" s="382">
        <f t="shared" si="6"/>
        <v>260743</v>
      </c>
      <c r="V13" s="84">
        <f t="shared" si="2"/>
        <v>6.0918222157450054E-2</v>
      </c>
    </row>
    <row r="14" spans="1:22">
      <c r="A14" s="456">
        <v>2001</v>
      </c>
      <c r="B14" s="337">
        <v>11979</v>
      </c>
      <c r="C14" s="382">
        <v>208750</v>
      </c>
      <c r="D14" s="84">
        <f t="shared" si="0"/>
        <v>5.7384431137724554E-2</v>
      </c>
      <c r="E14" s="337">
        <v>3382</v>
      </c>
      <c r="F14" s="382">
        <v>57171</v>
      </c>
      <c r="G14" s="84">
        <f t="shared" si="1"/>
        <v>5.9155865736124962E-2</v>
      </c>
      <c r="H14" s="337"/>
      <c r="I14" s="382"/>
      <c r="J14" s="84"/>
      <c r="K14" s="337">
        <v>27</v>
      </c>
      <c r="L14" s="382">
        <v>296</v>
      </c>
      <c r="M14" s="84">
        <f t="shared" si="3"/>
        <v>9.1216216216216214E-2</v>
      </c>
      <c r="N14" s="337">
        <v>0</v>
      </c>
      <c r="O14" s="382">
        <v>2</v>
      </c>
      <c r="P14" s="84">
        <f t="shared" si="4"/>
        <v>0</v>
      </c>
      <c r="Q14" s="337"/>
      <c r="R14" s="382"/>
      <c r="S14" s="84"/>
      <c r="T14" s="337">
        <f t="shared" si="5"/>
        <v>15388</v>
      </c>
      <c r="U14" s="382">
        <f t="shared" si="6"/>
        <v>266219</v>
      </c>
      <c r="V14" s="84">
        <f t="shared" si="2"/>
        <v>5.7802035166535821E-2</v>
      </c>
    </row>
    <row r="15" spans="1:22">
      <c r="A15" s="456">
        <v>2002</v>
      </c>
      <c r="B15" s="337">
        <v>10241</v>
      </c>
      <c r="C15" s="382">
        <v>229171</v>
      </c>
      <c r="D15" s="84">
        <f t="shared" si="0"/>
        <v>4.468715500652351E-2</v>
      </c>
      <c r="E15" s="337">
        <v>3255</v>
      </c>
      <c r="F15" s="382">
        <v>67983</v>
      </c>
      <c r="G15" s="84">
        <f t="shared" si="1"/>
        <v>4.7879616963064295E-2</v>
      </c>
      <c r="H15" s="337"/>
      <c r="I15" s="382"/>
      <c r="J15" s="84"/>
      <c r="K15" s="337">
        <v>54</v>
      </c>
      <c r="L15" s="382">
        <v>519</v>
      </c>
      <c r="M15" s="84">
        <f t="shared" si="3"/>
        <v>0.10404624277456648</v>
      </c>
      <c r="N15" s="337">
        <v>0</v>
      </c>
      <c r="O15" s="382">
        <v>4</v>
      </c>
      <c r="P15" s="84">
        <f t="shared" si="4"/>
        <v>0</v>
      </c>
      <c r="Q15" s="337"/>
      <c r="R15" s="382"/>
      <c r="S15" s="84"/>
      <c r="T15" s="337">
        <f t="shared" si="5"/>
        <v>13550</v>
      </c>
      <c r="U15" s="382">
        <f t="shared" si="6"/>
        <v>297677</v>
      </c>
      <c r="V15" s="84">
        <f t="shared" si="2"/>
        <v>4.5519136513738047E-2</v>
      </c>
    </row>
    <row r="16" spans="1:22">
      <c r="A16" s="456">
        <v>2003</v>
      </c>
      <c r="B16" s="337">
        <v>7879</v>
      </c>
      <c r="C16" s="382">
        <v>240748</v>
      </c>
      <c r="D16" s="84">
        <f t="shared" si="0"/>
        <v>3.2727166996195191E-2</v>
      </c>
      <c r="E16" s="337">
        <v>2621</v>
      </c>
      <c r="F16" s="382">
        <v>71635</v>
      </c>
      <c r="G16" s="84">
        <f t="shared" si="1"/>
        <v>3.6588259928805753E-2</v>
      </c>
      <c r="H16" s="337"/>
      <c r="I16" s="382"/>
      <c r="J16" s="84"/>
      <c r="K16" s="337">
        <v>47</v>
      </c>
      <c r="L16" s="382">
        <v>617</v>
      </c>
      <c r="M16" s="84">
        <f t="shared" si="3"/>
        <v>7.6175040518638576E-2</v>
      </c>
      <c r="N16" s="337">
        <v>0</v>
      </c>
      <c r="O16" s="382">
        <v>7</v>
      </c>
      <c r="P16" s="84">
        <f t="shared" si="4"/>
        <v>0</v>
      </c>
      <c r="Q16" s="337"/>
      <c r="R16" s="382"/>
      <c r="S16" s="84"/>
      <c r="T16" s="337">
        <f t="shared" si="5"/>
        <v>10547</v>
      </c>
      <c r="U16" s="382">
        <f t="shared" si="6"/>
        <v>313007</v>
      </c>
      <c r="V16" s="84">
        <f t="shared" si="2"/>
        <v>3.3695732044331274E-2</v>
      </c>
    </row>
    <row r="17" spans="1:29">
      <c r="A17" s="456">
        <v>2004</v>
      </c>
      <c r="B17" s="337">
        <v>5590</v>
      </c>
      <c r="C17" s="382">
        <v>247660</v>
      </c>
      <c r="D17" s="84">
        <f t="shared" si="0"/>
        <v>2.2571267059678591E-2</v>
      </c>
      <c r="E17" s="337">
        <v>2216</v>
      </c>
      <c r="F17" s="382">
        <v>84728</v>
      </c>
      <c r="G17" s="84">
        <f t="shared" si="1"/>
        <v>2.6154281937494098E-2</v>
      </c>
      <c r="H17" s="337"/>
      <c r="I17" s="382"/>
      <c r="J17" s="84"/>
      <c r="K17" s="337">
        <v>5</v>
      </c>
      <c r="L17" s="382">
        <v>160</v>
      </c>
      <c r="M17" s="84">
        <f t="shared" si="3"/>
        <v>3.125E-2</v>
      </c>
      <c r="N17" s="337">
        <v>1</v>
      </c>
      <c r="O17" s="382">
        <v>2</v>
      </c>
      <c r="P17" s="84">
        <f t="shared" si="4"/>
        <v>0.5</v>
      </c>
      <c r="Q17" s="337"/>
      <c r="R17" s="382"/>
      <c r="S17" s="84"/>
      <c r="T17" s="337">
        <f t="shared" si="5"/>
        <v>7812</v>
      </c>
      <c r="U17" s="382">
        <f t="shared" si="6"/>
        <v>332550</v>
      </c>
      <c r="V17" s="84">
        <f t="shared" si="2"/>
        <v>2.3491204330175913E-2</v>
      </c>
    </row>
    <row r="18" spans="1:29">
      <c r="A18" s="456">
        <v>2005</v>
      </c>
      <c r="B18" s="337">
        <v>4162</v>
      </c>
      <c r="C18" s="382">
        <v>255891</v>
      </c>
      <c r="D18" s="84">
        <f t="shared" si="0"/>
        <v>1.6264737720357497E-2</v>
      </c>
      <c r="E18" s="337">
        <v>1577</v>
      </c>
      <c r="F18" s="382">
        <v>79330</v>
      </c>
      <c r="G18" s="84">
        <f t="shared" si="1"/>
        <v>1.9878986512038319E-2</v>
      </c>
      <c r="H18" s="337"/>
      <c r="I18" s="382"/>
      <c r="J18" s="84"/>
      <c r="K18" s="337">
        <v>9</v>
      </c>
      <c r="L18" s="382">
        <v>231</v>
      </c>
      <c r="M18" s="84">
        <f t="shared" si="3"/>
        <v>3.896103896103896E-2</v>
      </c>
      <c r="N18" s="337">
        <v>2</v>
      </c>
      <c r="O18" s="382">
        <v>33</v>
      </c>
      <c r="P18" s="84">
        <f t="shared" si="4"/>
        <v>6.0606060606060608E-2</v>
      </c>
      <c r="Q18" s="337"/>
      <c r="R18" s="382"/>
      <c r="S18" s="84"/>
      <c r="T18" s="337">
        <f t="shared" si="5"/>
        <v>5750</v>
      </c>
      <c r="U18" s="382">
        <f t="shared" si="6"/>
        <v>335485</v>
      </c>
      <c r="V18" s="84">
        <f t="shared" si="2"/>
        <v>1.7139365396366454E-2</v>
      </c>
    </row>
    <row r="19" spans="1:29">
      <c r="A19" s="456">
        <v>2006</v>
      </c>
      <c r="B19" s="337">
        <v>2719</v>
      </c>
      <c r="C19" s="382">
        <v>236177</v>
      </c>
      <c r="D19" s="84">
        <f t="shared" si="0"/>
        <v>1.1512552026657973E-2</v>
      </c>
      <c r="E19" s="337">
        <v>959</v>
      </c>
      <c r="F19" s="382">
        <v>70351</v>
      </c>
      <c r="G19" s="84">
        <f t="shared" si="1"/>
        <v>1.3631647027050078E-2</v>
      </c>
      <c r="H19" s="337"/>
      <c r="I19" s="382"/>
      <c r="J19" s="84"/>
      <c r="K19" s="337">
        <v>3</v>
      </c>
      <c r="L19" s="382">
        <v>102</v>
      </c>
      <c r="M19" s="84">
        <f t="shared" si="3"/>
        <v>2.9411764705882353E-2</v>
      </c>
      <c r="N19" s="337">
        <v>1</v>
      </c>
      <c r="O19" s="382">
        <v>28</v>
      </c>
      <c r="P19" s="84">
        <f t="shared" si="4"/>
        <v>3.5714285714285712E-2</v>
      </c>
      <c r="Q19" s="337"/>
      <c r="R19" s="382"/>
      <c r="S19" s="84"/>
      <c r="T19" s="337">
        <f t="shared" si="5"/>
        <v>3682</v>
      </c>
      <c r="U19" s="382">
        <f t="shared" si="6"/>
        <v>306658</v>
      </c>
      <c r="V19" s="84">
        <f t="shared" si="2"/>
        <v>1.2006861063464836E-2</v>
      </c>
    </row>
    <row r="20" spans="1:29">
      <c r="A20" s="456">
        <v>2007</v>
      </c>
      <c r="B20" s="337">
        <v>1453</v>
      </c>
      <c r="C20" s="382">
        <v>253771</v>
      </c>
      <c r="D20" s="84">
        <f t="shared" si="0"/>
        <v>5.7256345287680626E-3</v>
      </c>
      <c r="E20" s="337">
        <v>501</v>
      </c>
      <c r="F20" s="382">
        <v>65067</v>
      </c>
      <c r="G20" s="84">
        <f t="shared" si="1"/>
        <v>7.6997556364977642E-3</v>
      </c>
      <c r="H20" s="337"/>
      <c r="I20" s="382"/>
      <c r="J20" s="84"/>
      <c r="K20" s="337">
        <v>0</v>
      </c>
      <c r="L20" s="382">
        <v>53</v>
      </c>
      <c r="M20" s="84">
        <f t="shared" si="3"/>
        <v>0</v>
      </c>
      <c r="N20" s="337">
        <v>0</v>
      </c>
      <c r="O20" s="382">
        <v>24</v>
      </c>
      <c r="P20" s="84">
        <f t="shared" si="4"/>
        <v>0</v>
      </c>
      <c r="Q20" s="337">
        <v>96</v>
      </c>
      <c r="R20" s="382">
        <v>2874</v>
      </c>
      <c r="S20" s="84">
        <f t="shared" ref="S20" si="7">IF(R20=0, "NA", Q20/R20)</f>
        <v>3.3402922755741124E-2</v>
      </c>
      <c r="T20" s="337">
        <f t="shared" si="5"/>
        <v>2050</v>
      </c>
      <c r="U20" s="382">
        <f t="shared" si="6"/>
        <v>321789</v>
      </c>
      <c r="V20" s="84">
        <f t="shared" si="2"/>
        <v>6.3706341733247565E-3</v>
      </c>
    </row>
    <row r="21" spans="1:29">
      <c r="A21" s="456">
        <v>2008</v>
      </c>
      <c r="B21" s="337">
        <v>783</v>
      </c>
      <c r="C21" s="382">
        <v>227597</v>
      </c>
      <c r="D21" s="84">
        <f t="shared" si="0"/>
        <v>3.4402913922415498E-3</v>
      </c>
      <c r="E21" s="337">
        <v>233</v>
      </c>
      <c r="F21" s="382">
        <v>63252</v>
      </c>
      <c r="G21" s="84">
        <f t="shared" si="1"/>
        <v>3.6836779864668312E-3</v>
      </c>
      <c r="H21" s="337">
        <v>105</v>
      </c>
      <c r="I21" s="382">
        <v>10946</v>
      </c>
      <c r="J21" s="84">
        <f t="shared" ref="J21:J24" si="8">IF(I21=0, "NA", H21/I21)</f>
        <v>9.5925452219989046E-3</v>
      </c>
      <c r="K21" s="337">
        <v>0</v>
      </c>
      <c r="L21" s="382">
        <v>51</v>
      </c>
      <c r="M21" s="84">
        <f t="shared" si="3"/>
        <v>0</v>
      </c>
      <c r="N21" s="337">
        <v>0</v>
      </c>
      <c r="O21" s="382">
        <v>22</v>
      </c>
      <c r="P21" s="84">
        <f t="shared" si="4"/>
        <v>0</v>
      </c>
      <c r="Q21" s="337">
        <v>77</v>
      </c>
      <c r="R21" s="382">
        <v>3527</v>
      </c>
      <c r="S21" s="84">
        <f>IF(R21=0, "NA", Q21/R21)</f>
        <v>2.1831584916359514E-2</v>
      </c>
      <c r="T21" s="337">
        <f t="shared" si="5"/>
        <v>1198</v>
      </c>
      <c r="U21" s="382">
        <f t="shared" si="6"/>
        <v>305395</v>
      </c>
      <c r="V21" s="84">
        <f t="shared" si="2"/>
        <v>3.9227885197858515E-3</v>
      </c>
    </row>
    <row r="22" spans="1:29">
      <c r="A22" s="456">
        <v>2009</v>
      </c>
      <c r="B22" s="337">
        <v>303</v>
      </c>
      <c r="C22" s="382">
        <v>179063</v>
      </c>
      <c r="D22" s="84">
        <f t="shared" si="0"/>
        <v>1.6921418718551572E-3</v>
      </c>
      <c r="E22" s="337">
        <v>92</v>
      </c>
      <c r="F22" s="382">
        <v>38194</v>
      </c>
      <c r="G22" s="84">
        <f t="shared" si="1"/>
        <v>2.4087553018798764E-3</v>
      </c>
      <c r="H22" s="337">
        <v>46</v>
      </c>
      <c r="I22" s="382">
        <v>5862</v>
      </c>
      <c r="J22" s="84">
        <f t="shared" si="8"/>
        <v>7.8471511429546222E-3</v>
      </c>
      <c r="K22" s="337">
        <v>8</v>
      </c>
      <c r="L22" s="382">
        <v>1107</v>
      </c>
      <c r="M22" s="84">
        <f t="shared" si="3"/>
        <v>7.2267389340560069E-3</v>
      </c>
      <c r="N22" s="337">
        <v>0</v>
      </c>
      <c r="O22" s="382">
        <v>87</v>
      </c>
      <c r="P22" s="84">
        <f t="shared" si="4"/>
        <v>0</v>
      </c>
      <c r="Q22" s="337">
        <v>15</v>
      </c>
      <c r="R22" s="382">
        <v>947</v>
      </c>
      <c r="S22" s="84">
        <f t="shared" ref="S22:S24" si="9">IF(R22=0, "NA", Q22/R22)</f>
        <v>1.5839493136219639E-2</v>
      </c>
      <c r="T22" s="337">
        <f t="shared" si="5"/>
        <v>464</v>
      </c>
      <c r="U22" s="382">
        <f t="shared" si="6"/>
        <v>225260</v>
      </c>
      <c r="V22" s="84">
        <f t="shared" si="2"/>
        <v>2.0598419604013142E-3</v>
      </c>
    </row>
    <row r="23" spans="1:29">
      <c r="A23" s="456">
        <v>2010</v>
      </c>
      <c r="B23" s="337">
        <v>33</v>
      </c>
      <c r="C23" s="382">
        <v>55958</v>
      </c>
      <c r="D23" s="84">
        <f t="shared" si="0"/>
        <v>5.8972801029343437E-4</v>
      </c>
      <c r="E23" s="337">
        <v>6</v>
      </c>
      <c r="F23" s="382">
        <v>10087</v>
      </c>
      <c r="G23" s="84">
        <f t="shared" si="1"/>
        <v>5.9482502230593834E-4</v>
      </c>
      <c r="H23" s="337">
        <v>1</v>
      </c>
      <c r="I23" s="382">
        <v>730</v>
      </c>
      <c r="J23" s="84">
        <f t="shared" si="8"/>
        <v>1.3698630136986301E-3</v>
      </c>
      <c r="K23" s="337">
        <v>0</v>
      </c>
      <c r="L23" s="382">
        <v>447</v>
      </c>
      <c r="M23" s="84">
        <f t="shared" si="3"/>
        <v>0</v>
      </c>
      <c r="N23" s="337">
        <v>1</v>
      </c>
      <c r="O23" s="382">
        <v>37</v>
      </c>
      <c r="P23" s="84">
        <f t="shared" si="4"/>
        <v>2.7027027027027029E-2</v>
      </c>
      <c r="Q23" s="337">
        <v>0</v>
      </c>
      <c r="R23" s="382">
        <v>153</v>
      </c>
      <c r="S23" s="84">
        <f t="shared" si="9"/>
        <v>0</v>
      </c>
      <c r="T23" s="337">
        <f t="shared" si="5"/>
        <v>41</v>
      </c>
      <c r="U23" s="382">
        <f t="shared" si="6"/>
        <v>67412</v>
      </c>
      <c r="V23" s="84">
        <f t="shared" si="2"/>
        <v>6.0820032041772982E-4</v>
      </c>
    </row>
    <row r="24" spans="1:29" ht="13.5" thickBot="1">
      <c r="A24" s="456">
        <v>2011</v>
      </c>
      <c r="B24" s="362">
        <v>0</v>
      </c>
      <c r="C24" s="384">
        <v>393</v>
      </c>
      <c r="D24" s="94">
        <f t="shared" si="0"/>
        <v>0</v>
      </c>
      <c r="E24" s="362">
        <v>0</v>
      </c>
      <c r="F24" s="384">
        <v>69</v>
      </c>
      <c r="G24" s="94">
        <f t="shared" si="1"/>
        <v>0</v>
      </c>
      <c r="H24" s="362">
        <v>0</v>
      </c>
      <c r="I24" s="384">
        <v>30</v>
      </c>
      <c r="J24" s="94">
        <f t="shared" si="8"/>
        <v>0</v>
      </c>
      <c r="K24" s="362">
        <v>0</v>
      </c>
      <c r="L24" s="384">
        <v>6</v>
      </c>
      <c r="M24" s="94">
        <f t="shared" si="3"/>
        <v>0</v>
      </c>
      <c r="N24" s="362"/>
      <c r="O24" s="384"/>
      <c r="P24" s="94"/>
      <c r="Q24" s="362">
        <v>0</v>
      </c>
      <c r="R24" s="384">
        <v>8</v>
      </c>
      <c r="S24" s="94">
        <f t="shared" si="9"/>
        <v>0</v>
      </c>
      <c r="T24" s="362">
        <f t="shared" si="5"/>
        <v>0</v>
      </c>
      <c r="U24" s="384">
        <f t="shared" si="6"/>
        <v>506</v>
      </c>
      <c r="V24" s="94">
        <f t="shared" si="2"/>
        <v>0</v>
      </c>
    </row>
    <row r="25" spans="1:29" ht="13.5" thickBot="1">
      <c r="A25" s="85" t="s">
        <v>9</v>
      </c>
      <c r="B25" s="380">
        <f>SUM(B9:B24)</f>
        <v>98212</v>
      </c>
      <c r="C25" s="381">
        <f>SUM(C9:C24)</f>
        <v>2859482</v>
      </c>
      <c r="D25" s="361">
        <f>B25/C25</f>
        <v>3.4346080863596973E-2</v>
      </c>
      <c r="E25" s="380">
        <f>SUM(E9:E24)</f>
        <v>28510</v>
      </c>
      <c r="F25" s="381">
        <f>SUM(F9:F24)</f>
        <v>795804</v>
      </c>
      <c r="G25" s="361">
        <f>E25/F25</f>
        <v>3.5825404245266423E-2</v>
      </c>
      <c r="H25" s="380">
        <f>SUM(H9:H24)</f>
        <v>152</v>
      </c>
      <c r="I25" s="381">
        <f>SUM(I9:I24)</f>
        <v>17568</v>
      </c>
      <c r="J25" s="361">
        <f>H25/I25</f>
        <v>8.6520947176684879E-3</v>
      </c>
      <c r="K25" s="380">
        <f>SUM(K9:K24)</f>
        <v>256</v>
      </c>
      <c r="L25" s="381">
        <f>SUM(L9:L24)</f>
        <v>4486</v>
      </c>
      <c r="M25" s="361">
        <f>K25/L25</f>
        <v>5.7066428889879624E-2</v>
      </c>
      <c r="N25" s="380">
        <f>SUM(N9:N24)</f>
        <v>10</v>
      </c>
      <c r="O25" s="381">
        <f>SUM(O9:O24)</f>
        <v>280</v>
      </c>
      <c r="P25" s="361">
        <f>N25/O25</f>
        <v>3.5714285714285712E-2</v>
      </c>
      <c r="Q25" s="380">
        <f>SUM(Q9:Q24)</f>
        <v>188</v>
      </c>
      <c r="R25" s="381">
        <f>SUM(R9:R24)</f>
        <v>7509</v>
      </c>
      <c r="S25" s="361">
        <f>Q25/R25</f>
        <v>2.5036622719403382E-2</v>
      </c>
      <c r="T25" s="380">
        <f>SUM(T9:T24)</f>
        <v>127328</v>
      </c>
      <c r="U25" s="381">
        <f>SUM(U9:U24)</f>
        <v>3685129</v>
      </c>
      <c r="V25" s="361">
        <f>T25/U25</f>
        <v>3.4551843368305427E-2</v>
      </c>
    </row>
    <row r="26" spans="1:29" s="345" customFormat="1">
      <c r="A26" s="330"/>
      <c r="B26" s="368"/>
      <c r="C26" s="368"/>
      <c r="D26" s="376"/>
      <c r="E26" s="368"/>
      <c r="F26" s="368"/>
      <c r="G26" s="376"/>
      <c r="H26" s="368"/>
      <c r="I26" s="368"/>
      <c r="J26" s="376"/>
      <c r="N26" s="368"/>
      <c r="O26" s="368"/>
      <c r="P26" s="376"/>
      <c r="Q26" s="368"/>
      <c r="R26" s="368"/>
      <c r="S26" s="376"/>
      <c r="T26" s="368"/>
      <c r="U26" s="368"/>
      <c r="V26" s="376"/>
    </row>
    <row r="27" spans="1:29">
      <c r="A27" s="287"/>
    </row>
    <row r="28" spans="1:29">
      <c r="Q28" s="345"/>
      <c r="R28" s="345"/>
      <c r="S28" s="345"/>
      <c r="T28" s="345"/>
      <c r="U28" s="345"/>
      <c r="V28" s="345"/>
      <c r="W28" s="345"/>
      <c r="X28" s="345"/>
    </row>
    <row r="29" spans="1:29">
      <c r="Q29" s="345"/>
      <c r="R29" s="345"/>
      <c r="S29" s="345"/>
      <c r="T29" s="345"/>
      <c r="U29" s="345"/>
      <c r="V29" s="345"/>
      <c r="W29" s="345"/>
      <c r="X29" s="345"/>
      <c r="Y29" s="345"/>
      <c r="Z29" s="345"/>
      <c r="AA29" s="345"/>
      <c r="AB29" s="345"/>
      <c r="AC29" s="345"/>
    </row>
    <row r="30" spans="1:29">
      <c r="R30" s="345"/>
      <c r="S30" s="345"/>
      <c r="T30" s="345"/>
      <c r="U30" s="345"/>
      <c r="V30" s="345"/>
      <c r="W30" s="345"/>
      <c r="X30" s="345"/>
      <c r="Y30" s="345"/>
      <c r="Z30" s="345"/>
      <c r="AA30" s="345"/>
      <c r="AB30" s="345"/>
      <c r="AC30" s="345"/>
    </row>
    <row r="31" spans="1:29">
      <c r="R31" s="345"/>
      <c r="S31" s="345"/>
      <c r="T31" s="345"/>
      <c r="U31" s="345"/>
      <c r="V31" s="345"/>
      <c r="W31" s="345"/>
      <c r="X31" s="345"/>
      <c r="Y31" s="345"/>
      <c r="Z31" s="345"/>
      <c r="AA31" s="345"/>
      <c r="AB31" s="345"/>
      <c r="AC31" s="345"/>
    </row>
    <row r="32" spans="1:29">
      <c r="R32" s="345"/>
      <c r="S32" s="522"/>
      <c r="T32" s="522"/>
      <c r="U32" s="522"/>
      <c r="V32" s="522"/>
      <c r="W32" s="522"/>
      <c r="X32" s="522"/>
      <c r="Y32" s="522"/>
      <c r="Z32" s="522"/>
      <c r="AA32" s="522"/>
      <c r="AB32" s="345"/>
      <c r="AC32" s="345"/>
    </row>
    <row r="33" spans="18:29">
      <c r="R33" s="345"/>
      <c r="S33" s="521"/>
      <c r="T33" s="523"/>
      <c r="U33" s="523"/>
      <c r="V33" s="521"/>
      <c r="W33" s="521"/>
      <c r="X33" s="521"/>
      <c r="Y33" s="521"/>
      <c r="Z33" s="523"/>
      <c r="AA33" s="521"/>
      <c r="AB33" s="345"/>
      <c r="AC33" s="345"/>
    </row>
    <row r="34" spans="18:29">
      <c r="R34" s="345"/>
      <c r="S34" s="521"/>
      <c r="T34" s="521"/>
      <c r="U34" s="521"/>
      <c r="V34" s="521"/>
      <c r="W34" s="521"/>
      <c r="X34" s="521"/>
      <c r="Y34" s="521"/>
      <c r="Z34" s="523"/>
      <c r="AA34" s="521"/>
      <c r="AB34" s="345"/>
      <c r="AC34" s="345"/>
    </row>
    <row r="35" spans="18:29">
      <c r="R35" s="345"/>
      <c r="S35" s="521"/>
      <c r="T35" s="521"/>
      <c r="U35" s="521"/>
      <c r="V35" s="523"/>
      <c r="W35" s="521"/>
      <c r="X35" s="521"/>
      <c r="Y35" s="521"/>
      <c r="Z35" s="523"/>
      <c r="AA35" s="523"/>
      <c r="AB35" s="345"/>
      <c r="AC35" s="345"/>
    </row>
    <row r="36" spans="18:29">
      <c r="R36" s="345"/>
      <c r="S36" s="521"/>
      <c r="T36" s="523"/>
      <c r="U36" s="521"/>
      <c r="V36" s="521"/>
      <c r="W36" s="521"/>
      <c r="X36" s="521"/>
      <c r="Y36" s="521"/>
      <c r="Z36" s="523"/>
      <c r="AA36" s="521"/>
      <c r="AB36" s="345"/>
      <c r="AC36" s="345"/>
    </row>
    <row r="37" spans="18:29">
      <c r="R37" s="345"/>
      <c r="S37" s="521"/>
      <c r="T37" s="523"/>
      <c r="U37" s="521"/>
      <c r="V37" s="523"/>
      <c r="W37" s="521"/>
      <c r="X37" s="521"/>
      <c r="Y37" s="521"/>
      <c r="Z37" s="523"/>
      <c r="AA37" s="521"/>
      <c r="AB37" s="345"/>
      <c r="AC37" s="345"/>
    </row>
    <row r="38" spans="18:29">
      <c r="R38" s="345"/>
      <c r="S38" s="521"/>
      <c r="T38" s="523"/>
      <c r="U38" s="521"/>
      <c r="V38" s="521"/>
      <c r="W38" s="521"/>
      <c r="X38" s="521"/>
      <c r="Y38" s="521"/>
      <c r="Z38" s="523"/>
      <c r="AA38" s="521"/>
      <c r="AB38" s="345"/>
      <c r="AC38" s="345"/>
    </row>
    <row r="39" spans="18:29">
      <c r="R39" s="345"/>
      <c r="S39" s="521"/>
      <c r="T39" s="523"/>
      <c r="U39" s="521"/>
      <c r="V39" s="521"/>
      <c r="W39" s="521"/>
      <c r="X39" s="521"/>
      <c r="Y39" s="521"/>
      <c r="Z39" s="523"/>
      <c r="AA39" s="521"/>
      <c r="AB39" s="345"/>
      <c r="AC39" s="345"/>
    </row>
    <row r="40" spans="18:29">
      <c r="R40" s="345"/>
      <c r="S40" s="521"/>
      <c r="T40" s="523"/>
      <c r="U40" s="521"/>
      <c r="V40" s="523"/>
      <c r="W40" s="521"/>
      <c r="X40" s="521"/>
      <c r="Y40" s="521"/>
      <c r="Z40" s="523"/>
      <c r="AA40" s="521"/>
      <c r="AB40" s="345"/>
      <c r="AC40" s="345"/>
    </row>
    <row r="41" spans="18:29">
      <c r="R41" s="345"/>
      <c r="S41" s="521"/>
      <c r="T41" s="521"/>
      <c r="U41" s="521"/>
      <c r="V41" s="521"/>
      <c r="W41" s="521"/>
      <c r="X41" s="521"/>
      <c r="Y41" s="521"/>
      <c r="Z41" s="523"/>
      <c r="AA41" s="521"/>
      <c r="AB41" s="345"/>
      <c r="AC41" s="345"/>
    </row>
    <row r="42" spans="18:29">
      <c r="R42" s="345"/>
      <c r="S42" s="521"/>
      <c r="T42" s="521"/>
      <c r="U42" s="521"/>
      <c r="V42" s="521"/>
      <c r="W42" s="521"/>
      <c r="X42" s="521"/>
      <c r="Y42" s="521"/>
      <c r="Z42" s="523"/>
      <c r="AA42" s="521"/>
      <c r="AB42" s="345"/>
      <c r="AC42" s="345"/>
    </row>
    <row r="43" spans="18:29">
      <c r="R43" s="345"/>
      <c r="S43" s="521"/>
      <c r="T43" s="521"/>
      <c r="U43" s="521"/>
      <c r="V43" s="521"/>
      <c r="W43" s="521"/>
      <c r="X43" s="521"/>
      <c r="Y43" s="521"/>
      <c r="Z43" s="523"/>
      <c r="AA43" s="521"/>
      <c r="AB43" s="345"/>
      <c r="AC43" s="345"/>
    </row>
    <row r="44" spans="18:29">
      <c r="R44" s="345"/>
      <c r="S44" s="521"/>
      <c r="T44" s="523"/>
      <c r="U44" s="523"/>
      <c r="V44" s="521"/>
      <c r="W44" s="521"/>
      <c r="X44" s="521"/>
      <c r="Y44" s="521"/>
      <c r="Z44" s="521"/>
      <c r="AA44" s="521"/>
      <c r="AB44" s="345"/>
      <c r="AC44" s="345"/>
    </row>
    <row r="45" spans="18:29">
      <c r="R45" s="345"/>
      <c r="S45" s="521"/>
      <c r="T45" s="523"/>
      <c r="U45" s="523"/>
      <c r="V45" s="521"/>
      <c r="W45" s="523"/>
      <c r="X45" s="521"/>
      <c r="Y45" s="521"/>
      <c r="Z45" s="521"/>
      <c r="AA45" s="521"/>
      <c r="AB45" s="345"/>
      <c r="AC45" s="345"/>
    </row>
    <row r="46" spans="18:29">
      <c r="R46" s="345"/>
      <c r="S46" s="521"/>
      <c r="T46" s="523"/>
      <c r="U46" s="521"/>
      <c r="V46" s="521"/>
      <c r="W46" s="521"/>
      <c r="X46" s="521"/>
      <c r="Y46" s="521"/>
      <c r="Z46" s="521"/>
      <c r="AA46" s="521"/>
      <c r="AB46" s="345"/>
      <c r="AC46" s="345"/>
    </row>
    <row r="47" spans="18:29">
      <c r="R47" s="345"/>
      <c r="S47" s="521"/>
      <c r="T47" s="521"/>
      <c r="U47" s="523"/>
      <c r="V47" s="523"/>
      <c r="W47" s="523"/>
      <c r="X47" s="521"/>
      <c r="Y47" s="521"/>
      <c r="Z47" s="523"/>
      <c r="AA47" s="521"/>
      <c r="AB47" s="345"/>
      <c r="AC47" s="345"/>
    </row>
    <row r="48" spans="18:29">
      <c r="R48" s="345"/>
      <c r="S48" s="345"/>
      <c r="T48" s="345"/>
      <c r="U48" s="345"/>
      <c r="V48" s="345"/>
      <c r="W48" s="345"/>
      <c r="X48" s="345"/>
      <c r="Y48" s="345"/>
      <c r="Z48" s="345"/>
      <c r="AA48" s="345"/>
      <c r="AB48" s="345"/>
      <c r="AC48" s="345"/>
    </row>
    <row r="49" spans="18:29">
      <c r="R49" s="345"/>
      <c r="S49" s="345"/>
      <c r="T49" s="345"/>
      <c r="U49" s="345"/>
      <c r="V49" s="345"/>
      <c r="W49" s="345"/>
      <c r="X49" s="345"/>
      <c r="Y49" s="345"/>
      <c r="Z49" s="345"/>
      <c r="AA49" s="345"/>
      <c r="AB49" s="345"/>
      <c r="AC49" s="345"/>
    </row>
    <row r="50" spans="18:29">
      <c r="R50" s="345"/>
      <c r="S50" s="345"/>
      <c r="T50" s="345"/>
      <c r="U50" s="345"/>
      <c r="V50" s="345"/>
      <c r="W50" s="345"/>
      <c r="X50" s="345"/>
      <c r="Y50" s="345"/>
      <c r="Z50" s="345"/>
      <c r="AA50" s="345"/>
      <c r="AB50" s="345"/>
      <c r="AC50" s="345"/>
    </row>
    <row r="51" spans="18:29">
      <c r="R51" s="345"/>
      <c r="S51" s="345"/>
      <c r="T51" s="345"/>
      <c r="U51" s="345"/>
      <c r="V51" s="345"/>
      <c r="W51" s="345"/>
      <c r="X51" s="345"/>
      <c r="Y51" s="345"/>
      <c r="Z51" s="345"/>
      <c r="AA51" s="345"/>
      <c r="AB51" s="345"/>
      <c r="AC51" s="345"/>
    </row>
    <row r="52" spans="18:29">
      <c r="R52" s="345"/>
      <c r="S52" s="345"/>
      <c r="T52" s="345"/>
      <c r="U52" s="345"/>
      <c r="V52" s="345"/>
      <c r="W52" s="345"/>
      <c r="X52" s="345"/>
      <c r="Y52" s="345"/>
      <c r="Z52" s="345"/>
      <c r="AA52" s="345"/>
      <c r="AB52" s="345"/>
      <c r="AC52" s="345"/>
    </row>
    <row r="53" spans="18:29">
      <c r="R53" s="345"/>
      <c r="S53" s="345"/>
      <c r="T53" s="345"/>
      <c r="U53" s="345"/>
      <c r="V53" s="345"/>
      <c r="W53" s="345"/>
      <c r="X53" s="345"/>
      <c r="Y53" s="345"/>
      <c r="Z53" s="345"/>
      <c r="AA53" s="345"/>
      <c r="AB53" s="345"/>
      <c r="AC53" s="345"/>
    </row>
    <row r="54" spans="18:29">
      <c r="R54" s="345"/>
      <c r="S54" s="345"/>
      <c r="T54" s="345"/>
      <c r="U54" s="345"/>
      <c r="V54" s="345"/>
      <c r="W54" s="345"/>
      <c r="X54" s="345"/>
      <c r="Y54" s="345"/>
      <c r="Z54" s="345"/>
      <c r="AA54" s="345"/>
      <c r="AB54" s="345"/>
      <c r="AC54" s="345"/>
    </row>
    <row r="55" spans="18:29">
      <c r="R55" s="345"/>
      <c r="S55" s="345"/>
      <c r="T55" s="345"/>
      <c r="U55" s="345"/>
      <c r="V55" s="345"/>
      <c r="W55" s="345"/>
      <c r="X55" s="345"/>
      <c r="Y55" s="345"/>
      <c r="Z55" s="345"/>
      <c r="AA55" s="345"/>
      <c r="AB55" s="345"/>
      <c r="AC55" s="345"/>
    </row>
    <row r="56" spans="18:29">
      <c r="R56" s="345"/>
      <c r="S56" s="345"/>
      <c r="T56" s="345"/>
      <c r="U56" s="345"/>
      <c r="V56" s="345"/>
      <c r="W56" s="345"/>
      <c r="X56" s="345"/>
      <c r="Y56" s="345"/>
      <c r="Z56" s="345"/>
      <c r="AA56" s="345"/>
      <c r="AB56" s="345"/>
      <c r="AC56" s="345"/>
    </row>
    <row r="57" spans="18:29">
      <c r="R57" s="345"/>
      <c r="S57" s="345"/>
      <c r="T57" s="345"/>
      <c r="U57" s="345"/>
      <c r="V57" s="345"/>
      <c r="W57" s="345"/>
      <c r="X57" s="345"/>
      <c r="Y57" s="345"/>
      <c r="Z57" s="345"/>
      <c r="AA57" s="345"/>
      <c r="AB57" s="345"/>
      <c r="AC57" s="345"/>
    </row>
    <row r="58" spans="18:29">
      <c r="R58" s="345"/>
      <c r="S58" s="345"/>
      <c r="T58" s="345"/>
      <c r="U58" s="345"/>
      <c r="V58" s="345"/>
      <c r="W58" s="345"/>
      <c r="X58" s="345"/>
      <c r="Y58" s="345"/>
      <c r="Z58" s="345"/>
      <c r="AA58" s="345"/>
      <c r="AB58" s="345"/>
      <c r="AC58" s="345"/>
    </row>
    <row r="59" spans="18:29">
      <c r="R59" s="345"/>
      <c r="S59" s="345"/>
      <c r="T59" s="345"/>
      <c r="U59" s="345"/>
      <c r="V59" s="345"/>
      <c r="W59" s="345"/>
      <c r="X59" s="345"/>
      <c r="Y59" s="345"/>
      <c r="Z59" s="345"/>
      <c r="AA59" s="345"/>
      <c r="AB59" s="345"/>
      <c r="AC59" s="345"/>
    </row>
    <row r="60" spans="18:29">
      <c r="R60" s="345"/>
      <c r="S60" s="345"/>
      <c r="T60" s="345"/>
      <c r="U60" s="345"/>
      <c r="V60" s="345"/>
      <c r="W60" s="345"/>
      <c r="X60" s="345"/>
      <c r="Y60" s="345"/>
      <c r="Z60" s="345"/>
      <c r="AA60" s="345"/>
      <c r="AB60" s="345"/>
      <c r="AC60" s="345"/>
    </row>
    <row r="61" spans="18:29">
      <c r="R61" s="345"/>
      <c r="S61" s="345"/>
      <c r="T61" s="345"/>
      <c r="U61" s="345"/>
      <c r="V61" s="345"/>
      <c r="W61" s="345"/>
      <c r="X61" s="345"/>
      <c r="Y61" s="345"/>
      <c r="Z61" s="345"/>
      <c r="AA61" s="345"/>
      <c r="AB61" s="345"/>
      <c r="AC61" s="345"/>
    </row>
    <row r="62" spans="18:29">
      <c r="R62" s="345"/>
      <c r="S62" s="345"/>
      <c r="T62" s="345"/>
      <c r="U62" s="345"/>
      <c r="V62" s="345"/>
      <c r="W62" s="345"/>
      <c r="X62" s="345"/>
      <c r="Y62" s="345"/>
      <c r="Z62" s="345"/>
      <c r="AA62" s="345"/>
      <c r="AB62" s="345"/>
      <c r="AC62" s="345"/>
    </row>
    <row r="63" spans="18:29">
      <c r="R63" s="345"/>
      <c r="S63" s="345"/>
      <c r="T63" s="345"/>
      <c r="U63" s="345"/>
      <c r="V63" s="345"/>
      <c r="W63" s="345"/>
      <c r="X63" s="345"/>
      <c r="Y63" s="345"/>
      <c r="Z63" s="345"/>
      <c r="AA63" s="345"/>
      <c r="AB63" s="345"/>
      <c r="AC63" s="345"/>
    </row>
    <row r="64" spans="18:29">
      <c r="R64" s="345"/>
      <c r="S64" s="345"/>
      <c r="T64" s="345"/>
      <c r="U64" s="345"/>
      <c r="V64" s="345"/>
      <c r="W64" s="345"/>
      <c r="X64" s="345"/>
      <c r="Y64" s="345"/>
      <c r="Z64" s="345"/>
      <c r="AA64" s="345"/>
      <c r="AB64" s="345"/>
      <c r="AC64" s="345"/>
    </row>
    <row r="65" spans="16:29">
      <c r="R65" s="345"/>
      <c r="S65" s="345"/>
      <c r="T65" s="345"/>
      <c r="U65" s="345"/>
      <c r="V65" s="345"/>
      <c r="W65" s="345"/>
      <c r="X65" s="345"/>
      <c r="Y65" s="345"/>
      <c r="Z65" s="345"/>
      <c r="AA65" s="345"/>
      <c r="AB65" s="345"/>
      <c r="AC65" s="345"/>
    </row>
    <row r="66" spans="16:29">
      <c r="R66" s="345"/>
      <c r="S66" s="345"/>
      <c r="T66" s="345"/>
      <c r="U66" s="345"/>
      <c r="V66" s="345"/>
      <c r="W66" s="345"/>
      <c r="X66" s="345"/>
      <c r="Y66" s="345"/>
      <c r="Z66" s="345"/>
      <c r="AA66" s="345"/>
      <c r="AB66" s="345"/>
      <c r="AC66" s="345"/>
    </row>
    <row r="67" spans="16:29" ht="12.75" customHeight="1">
      <c r="R67" s="345"/>
      <c r="S67" s="345"/>
      <c r="T67" s="345"/>
      <c r="U67" s="345"/>
      <c r="V67" s="345"/>
      <c r="W67" s="345"/>
      <c r="X67" s="345"/>
      <c r="Y67" s="345"/>
      <c r="Z67" s="345"/>
      <c r="AA67" s="345"/>
      <c r="AB67" s="345"/>
      <c r="AC67" s="345"/>
    </row>
    <row r="68" spans="16:29" ht="12.75" customHeight="1">
      <c r="R68" s="345"/>
      <c r="S68" s="345"/>
      <c r="T68" s="345"/>
      <c r="U68" s="345"/>
      <c r="V68" s="345"/>
      <c r="W68" s="345"/>
      <c r="X68" s="345"/>
      <c r="Y68" s="345"/>
      <c r="Z68" s="345"/>
      <c r="AA68" s="345"/>
      <c r="AB68" s="345"/>
      <c r="AC68" s="345"/>
    </row>
    <row r="69" spans="16:29" ht="12.75" customHeight="1">
      <c r="R69" s="345"/>
      <c r="S69" s="345"/>
      <c r="T69" s="345"/>
      <c r="U69" s="345"/>
      <c r="V69" s="345"/>
      <c r="W69" s="345"/>
      <c r="X69" s="345"/>
      <c r="Y69" s="345"/>
      <c r="Z69" s="345"/>
      <c r="AA69" s="345"/>
      <c r="AB69" s="345"/>
      <c r="AC69" s="345"/>
    </row>
    <row r="70" spans="16:29" ht="12.75" customHeight="1">
      <c r="P70" s="88"/>
      <c r="R70" s="345"/>
      <c r="S70" s="345"/>
      <c r="T70" s="345"/>
      <c r="U70" s="345"/>
      <c r="V70" s="345"/>
      <c r="W70" s="345"/>
      <c r="X70" s="345"/>
      <c r="Y70" s="345"/>
      <c r="Z70" s="345"/>
      <c r="AA70" s="345"/>
      <c r="AB70" s="345"/>
      <c r="AC70" s="345"/>
    </row>
    <row r="71" spans="16:29" ht="12.75" customHeight="1">
      <c r="P71" s="88"/>
      <c r="R71" s="345"/>
      <c r="S71" s="345"/>
      <c r="T71" s="345"/>
      <c r="U71" s="345"/>
      <c r="V71" s="345"/>
      <c r="W71" s="345"/>
      <c r="X71" s="345"/>
      <c r="Y71" s="345"/>
      <c r="Z71" s="345"/>
      <c r="AA71" s="345"/>
      <c r="AB71" s="345"/>
      <c r="AC71" s="345"/>
    </row>
    <row r="72" spans="16:29" ht="12.75" customHeight="1">
      <c r="P72" s="88"/>
      <c r="R72" s="345"/>
      <c r="S72" s="345"/>
      <c r="T72" s="345"/>
      <c r="U72" s="345"/>
      <c r="V72" s="345"/>
      <c r="W72" s="345"/>
      <c r="X72" s="345"/>
      <c r="Y72" s="345"/>
      <c r="Z72" s="345"/>
      <c r="AA72" s="345"/>
      <c r="AB72" s="345"/>
      <c r="AC72" s="345"/>
    </row>
    <row r="73" spans="16:29" ht="12.75" customHeight="1">
      <c r="P73" s="88"/>
      <c r="R73" s="345"/>
      <c r="S73" s="345"/>
      <c r="T73" s="345"/>
      <c r="U73" s="345"/>
      <c r="V73" s="345"/>
      <c r="W73" s="345"/>
      <c r="X73" s="345"/>
      <c r="Y73" s="345"/>
      <c r="Z73" s="345"/>
      <c r="AA73" s="345"/>
      <c r="AB73" s="345"/>
      <c r="AC73" s="345"/>
    </row>
    <row r="74" spans="16:29" ht="12.75" customHeight="1">
      <c r="P74" s="88"/>
      <c r="R74" s="345"/>
      <c r="S74" s="345"/>
      <c r="T74" s="345"/>
      <c r="U74" s="345"/>
      <c r="V74" s="345"/>
      <c r="W74" s="345"/>
      <c r="X74" s="345"/>
      <c r="Y74" s="345"/>
      <c r="Z74" s="345"/>
      <c r="AA74" s="345"/>
      <c r="AB74" s="345"/>
      <c r="AC74" s="345"/>
    </row>
    <row r="75" spans="16:29">
      <c r="P75" s="88"/>
      <c r="R75" s="345"/>
      <c r="S75" s="345"/>
      <c r="T75" s="345"/>
      <c r="U75" s="345"/>
      <c r="V75" s="345"/>
      <c r="W75" s="345"/>
      <c r="X75" s="345"/>
      <c r="Y75" s="345"/>
      <c r="Z75" s="345"/>
      <c r="AA75" s="345"/>
      <c r="AB75" s="345"/>
      <c r="AC75" s="345"/>
    </row>
    <row r="76" spans="16:29">
      <c r="P76" s="88"/>
      <c r="R76" s="345"/>
      <c r="S76" s="345"/>
      <c r="T76" s="345"/>
      <c r="U76" s="345"/>
      <c r="V76" s="345"/>
      <c r="W76" s="345"/>
      <c r="X76" s="345"/>
      <c r="Y76" s="345"/>
      <c r="Z76" s="345"/>
      <c r="AA76" s="345"/>
      <c r="AB76" s="345"/>
      <c r="AC76" s="345"/>
    </row>
    <row r="77" spans="16:29">
      <c r="P77" s="88"/>
      <c r="Q77" s="345"/>
      <c r="R77" s="345"/>
      <c r="S77" s="345"/>
      <c r="T77" s="345"/>
      <c r="U77" s="345"/>
      <c r="V77" s="345"/>
      <c r="W77" s="345"/>
      <c r="X77" s="345"/>
      <c r="Y77" s="345"/>
      <c r="Z77" s="345"/>
      <c r="AA77" s="345"/>
      <c r="AB77" s="345"/>
      <c r="AC77" s="345"/>
    </row>
    <row r="78" spans="16:29">
      <c r="P78" s="88"/>
      <c r="Q78" s="345"/>
      <c r="R78" s="345"/>
      <c r="S78" s="345"/>
      <c r="T78" s="345"/>
      <c r="U78" s="345"/>
      <c r="V78" s="345"/>
      <c r="W78" s="345"/>
      <c r="X78" s="345"/>
      <c r="Y78" s="345"/>
      <c r="Z78" s="345"/>
      <c r="AA78" s="345"/>
      <c r="AB78" s="345"/>
      <c r="AC78" s="345"/>
    </row>
    <row r="79" spans="16:29">
      <c r="P79" s="88"/>
      <c r="Q79" s="345"/>
      <c r="R79" s="345"/>
      <c r="S79" s="345"/>
      <c r="T79" s="345"/>
      <c r="U79" s="345"/>
      <c r="V79" s="345"/>
      <c r="W79" s="345"/>
      <c r="X79" s="345"/>
      <c r="Y79" s="345"/>
      <c r="Z79" s="345"/>
      <c r="AA79" s="345"/>
      <c r="AB79" s="345"/>
      <c r="AC79" s="345"/>
    </row>
    <row r="80" spans="16:29">
      <c r="P80" s="88"/>
      <c r="Q80" s="345"/>
      <c r="R80" s="345"/>
      <c r="S80" s="345"/>
      <c r="T80" s="345"/>
      <c r="U80" s="345"/>
      <c r="V80" s="345"/>
      <c r="W80" s="345"/>
      <c r="X80" s="345"/>
      <c r="Y80" s="345"/>
      <c r="Z80" s="345"/>
      <c r="AA80" s="345"/>
      <c r="AB80" s="345"/>
      <c r="AC80" s="345"/>
    </row>
    <row r="81" spans="16:29">
      <c r="P81" s="88"/>
      <c r="Q81" s="345"/>
      <c r="R81" s="345"/>
      <c r="S81" s="345"/>
      <c r="T81" s="345"/>
      <c r="U81" s="345"/>
      <c r="V81" s="345"/>
      <c r="W81" s="345"/>
      <c r="X81" s="345"/>
      <c r="Y81" s="345"/>
      <c r="Z81" s="345"/>
      <c r="AA81" s="345"/>
      <c r="AB81" s="345"/>
      <c r="AC81" s="345"/>
    </row>
    <row r="82" spans="16:29">
      <c r="P82" s="88"/>
      <c r="Q82" s="345"/>
      <c r="R82" s="345"/>
      <c r="S82" s="345"/>
      <c r="T82" s="345"/>
      <c r="U82" s="345"/>
      <c r="V82" s="345"/>
      <c r="W82" s="345"/>
      <c r="X82" s="345"/>
      <c r="Y82" s="345"/>
      <c r="Z82" s="345"/>
      <c r="AA82" s="345"/>
      <c r="AB82" s="345"/>
      <c r="AC82" s="345"/>
    </row>
    <row r="83" spans="16:29">
      <c r="P83" s="88"/>
      <c r="Q83" s="345"/>
      <c r="R83" s="345"/>
      <c r="S83" s="345"/>
      <c r="T83" s="345"/>
      <c r="U83" s="345"/>
      <c r="V83" s="345"/>
      <c r="W83" s="345"/>
      <c r="X83" s="345"/>
      <c r="Y83" s="345"/>
      <c r="Z83" s="345"/>
      <c r="AA83" s="345"/>
      <c r="AB83" s="345"/>
      <c r="AC83" s="345"/>
    </row>
    <row r="84" spans="16:29">
      <c r="P84" s="88"/>
      <c r="Q84" s="345"/>
      <c r="R84" s="345"/>
      <c r="S84" s="345"/>
      <c r="T84" s="345"/>
      <c r="U84" s="345"/>
      <c r="V84" s="345"/>
      <c r="W84" s="345"/>
      <c r="X84" s="345"/>
      <c r="Y84" s="345"/>
      <c r="Z84" s="345"/>
      <c r="AA84" s="345"/>
      <c r="AB84" s="345"/>
      <c r="AC84" s="345"/>
    </row>
    <row r="85" spans="16:29">
      <c r="P85" s="88"/>
      <c r="R85" s="345"/>
      <c r="S85" s="345"/>
      <c r="T85" s="345"/>
      <c r="U85" s="345"/>
      <c r="V85" s="345"/>
      <c r="W85" s="345"/>
      <c r="X85" s="345"/>
      <c r="Y85" s="345"/>
      <c r="Z85" s="345"/>
      <c r="AA85" s="345"/>
      <c r="AB85" s="345"/>
      <c r="AC85" s="345"/>
    </row>
    <row r="86" spans="16:29">
      <c r="P86" s="88"/>
      <c r="R86" s="345"/>
      <c r="S86" s="345"/>
      <c r="T86" s="345"/>
      <c r="U86" s="345"/>
      <c r="V86" s="345"/>
      <c r="W86" s="345"/>
      <c r="X86" s="345"/>
      <c r="Y86" s="345"/>
      <c r="Z86" s="345"/>
      <c r="AA86" s="345"/>
      <c r="AB86" s="345"/>
      <c r="AC86" s="345"/>
    </row>
    <row r="87" spans="16:29">
      <c r="P87" s="88"/>
      <c r="R87" s="345"/>
      <c r="S87" s="345"/>
      <c r="T87" s="345"/>
      <c r="U87" s="345"/>
      <c r="V87" s="345"/>
      <c r="W87" s="345"/>
      <c r="X87" s="345"/>
      <c r="Y87" s="345"/>
      <c r="Z87" s="345"/>
      <c r="AA87" s="345"/>
      <c r="AB87" s="345"/>
      <c r="AC87" s="345"/>
    </row>
    <row r="88" spans="16:29">
      <c r="P88" s="88"/>
      <c r="R88" s="345"/>
      <c r="S88" s="345"/>
      <c r="T88" s="345"/>
      <c r="U88" s="345"/>
      <c r="V88" s="345"/>
      <c r="W88" s="345"/>
      <c r="X88" s="345"/>
      <c r="Y88" s="345"/>
      <c r="Z88" s="345"/>
      <c r="AA88" s="345"/>
      <c r="AB88" s="345"/>
      <c r="AC88" s="345"/>
    </row>
    <row r="89" spans="16:29">
      <c r="P89" s="88"/>
      <c r="R89" s="345"/>
      <c r="S89" s="345"/>
      <c r="T89" s="345"/>
      <c r="U89" s="345"/>
      <c r="V89" s="345"/>
      <c r="W89" s="345"/>
      <c r="X89" s="345"/>
      <c r="Y89" s="345"/>
      <c r="Z89" s="345"/>
      <c r="AA89" s="345"/>
      <c r="AB89" s="345"/>
      <c r="AC89" s="345"/>
    </row>
    <row r="90" spans="16:29">
      <c r="P90" s="88"/>
      <c r="R90" s="345"/>
      <c r="S90" s="345"/>
      <c r="T90" s="345"/>
      <c r="U90" s="345"/>
      <c r="V90" s="345"/>
      <c r="W90" s="345"/>
      <c r="X90" s="345"/>
      <c r="Y90" s="345"/>
      <c r="Z90" s="345"/>
      <c r="AA90" s="345"/>
      <c r="AB90" s="345"/>
      <c r="AC90" s="345"/>
    </row>
    <row r="91" spans="16:29">
      <c r="P91" s="88"/>
      <c r="R91" s="345"/>
      <c r="S91" s="345"/>
      <c r="T91" s="345"/>
      <c r="U91" s="345"/>
      <c r="V91" s="345"/>
      <c r="W91" s="345"/>
      <c r="X91" s="345"/>
      <c r="Y91" s="345"/>
      <c r="Z91" s="345"/>
      <c r="AA91" s="345"/>
      <c r="AB91" s="345"/>
      <c r="AC91" s="345"/>
    </row>
    <row r="92" spans="16:29">
      <c r="P92" s="88"/>
      <c r="R92" s="345"/>
      <c r="S92" s="345"/>
      <c r="T92" s="345"/>
      <c r="U92" s="345"/>
      <c r="V92" s="345"/>
      <c r="W92" s="345"/>
      <c r="X92" s="345"/>
      <c r="Y92" s="345"/>
      <c r="Z92" s="345"/>
      <c r="AA92" s="345"/>
      <c r="AB92" s="345"/>
      <c r="AC92" s="345"/>
    </row>
    <row r="93" spans="16:29">
      <c r="P93" s="88"/>
      <c r="R93" s="345"/>
      <c r="S93" s="345"/>
      <c r="T93" s="345"/>
      <c r="U93" s="345"/>
      <c r="V93" s="345"/>
      <c r="W93" s="345"/>
      <c r="X93" s="345"/>
      <c r="Y93" s="345"/>
      <c r="Z93" s="345"/>
      <c r="AA93" s="345"/>
      <c r="AB93" s="345"/>
      <c r="AC93" s="345"/>
    </row>
    <row r="94" spans="16:29">
      <c r="P94" s="88"/>
      <c r="R94" s="345"/>
      <c r="S94" s="345"/>
      <c r="T94" s="345"/>
      <c r="U94" s="345"/>
      <c r="V94" s="345"/>
      <c r="W94" s="345"/>
      <c r="X94" s="345"/>
      <c r="Y94" s="345"/>
      <c r="Z94" s="345"/>
      <c r="AA94" s="345"/>
      <c r="AB94" s="345"/>
      <c r="AC94" s="345"/>
    </row>
    <row r="95" spans="16:29">
      <c r="P95" s="88"/>
      <c r="R95" s="345"/>
      <c r="S95" s="345"/>
      <c r="T95" s="345"/>
      <c r="U95" s="345"/>
      <c r="V95" s="345"/>
      <c r="W95" s="345"/>
      <c r="X95" s="345"/>
      <c r="Y95" s="345"/>
      <c r="Z95" s="345"/>
      <c r="AA95" s="345"/>
      <c r="AB95" s="345"/>
      <c r="AC95" s="345"/>
    </row>
    <row r="96" spans="16:29">
      <c r="P96" s="88"/>
      <c r="R96" s="345"/>
      <c r="S96" s="345"/>
      <c r="T96" s="345"/>
      <c r="U96" s="345"/>
      <c r="V96" s="345"/>
      <c r="W96" s="345"/>
      <c r="X96" s="345"/>
      <c r="Y96" s="345"/>
      <c r="Z96" s="345"/>
      <c r="AA96" s="345"/>
      <c r="AB96" s="345"/>
      <c r="AC96" s="345"/>
    </row>
    <row r="97" spans="1:29">
      <c r="P97" s="88"/>
      <c r="R97" s="345"/>
      <c r="S97" s="345"/>
      <c r="T97" s="345"/>
      <c r="U97" s="345"/>
      <c r="V97" s="345"/>
      <c r="W97" s="345"/>
      <c r="X97" s="345"/>
      <c r="Y97" s="345"/>
      <c r="Z97" s="345"/>
      <c r="AA97" s="345"/>
      <c r="AB97" s="345"/>
      <c r="AC97" s="345"/>
    </row>
    <row r="98" spans="1:29">
      <c r="P98" s="88"/>
      <c r="R98" s="345"/>
      <c r="S98" s="345"/>
      <c r="T98" s="345"/>
      <c r="U98" s="345"/>
      <c r="V98" s="345"/>
      <c r="W98" s="345"/>
      <c r="X98" s="345"/>
      <c r="Y98" s="345"/>
      <c r="Z98" s="345"/>
      <c r="AA98" s="345"/>
      <c r="AB98" s="345"/>
      <c r="AC98" s="345"/>
    </row>
    <row r="99" spans="1:29">
      <c r="P99" s="88"/>
      <c r="R99" s="345"/>
      <c r="S99" s="345"/>
      <c r="T99" s="345"/>
      <c r="U99" s="345"/>
      <c r="V99" s="345"/>
      <c r="W99" s="345"/>
      <c r="X99" s="345"/>
      <c r="Y99" s="345"/>
      <c r="Z99" s="345"/>
      <c r="AA99" s="345"/>
      <c r="AB99" s="345"/>
      <c r="AC99" s="345"/>
    </row>
    <row r="100" spans="1:29">
      <c r="P100" s="88"/>
      <c r="R100" s="345"/>
      <c r="S100" s="345"/>
      <c r="T100" s="345"/>
      <c r="U100" s="345"/>
      <c r="V100" s="345"/>
      <c r="W100" s="345"/>
      <c r="X100" s="345"/>
      <c r="Y100" s="345"/>
      <c r="Z100" s="345"/>
      <c r="AA100" s="345"/>
      <c r="AB100" s="345"/>
      <c r="AC100" s="345"/>
    </row>
    <row r="101" spans="1:29">
      <c r="P101" s="88"/>
      <c r="R101" s="345"/>
      <c r="S101" s="345"/>
      <c r="T101" s="345"/>
      <c r="U101" s="345"/>
      <c r="V101" s="345"/>
      <c r="W101" s="345"/>
      <c r="X101" s="345"/>
      <c r="Y101" s="345"/>
      <c r="Z101" s="345"/>
      <c r="AA101" s="345"/>
      <c r="AB101" s="345"/>
      <c r="AC101" s="345"/>
    </row>
    <row r="102" spans="1:29" ht="14.25">
      <c r="A102" s="207"/>
      <c r="B102" s="207"/>
      <c r="C102" s="207"/>
      <c r="D102" s="207"/>
      <c r="E102" s="207"/>
      <c r="F102" s="207"/>
      <c r="G102" s="207"/>
      <c r="H102" s="207"/>
      <c r="I102" s="207"/>
      <c r="J102" s="207"/>
      <c r="K102" s="207"/>
      <c r="L102" s="207"/>
      <c r="M102" s="207"/>
      <c r="N102" s="207"/>
      <c r="O102" s="207"/>
      <c r="P102" s="88"/>
      <c r="R102" s="345"/>
      <c r="S102" s="345"/>
      <c r="T102" s="345"/>
      <c r="U102" s="345"/>
      <c r="V102" s="345"/>
      <c r="W102" s="345"/>
      <c r="X102" s="345"/>
      <c r="Y102" s="345"/>
      <c r="Z102" s="345"/>
      <c r="AA102" s="345"/>
      <c r="AB102" s="345"/>
      <c r="AC102" s="345"/>
    </row>
    <row r="103" spans="1:29">
      <c r="P103" s="88"/>
    </row>
  </sheetData>
  <mergeCells count="9">
    <mergeCell ref="K7:M7"/>
    <mergeCell ref="T7:V7"/>
    <mergeCell ref="A4:V5"/>
    <mergeCell ref="A7:A8"/>
    <mergeCell ref="B7:D7"/>
    <mergeCell ref="E7:G7"/>
    <mergeCell ref="H7:J7"/>
    <mergeCell ref="N7:P7"/>
    <mergeCell ref="Q7:S7"/>
  </mergeCells>
  <phoneticPr fontId="0" type="noConversion"/>
  <pageMargins left="0.75" right="0.75" top="1" bottom="1" header="0.5" footer="0.5"/>
  <pageSetup scale="48" orientation="portrait" r:id="rId1"/>
  <headerFooter alignWithMargins="0">
    <oddFooter>&amp;C&amp;14B-&amp;P-4</oddFooter>
  </headerFooter>
  <drawing r:id="rId2"/>
</worksheet>
</file>

<file path=xl/worksheets/sheet22.xml><?xml version="1.0" encoding="utf-8"?>
<worksheet xmlns="http://schemas.openxmlformats.org/spreadsheetml/2006/main" xmlns:r="http://schemas.openxmlformats.org/officeDocument/2006/relationships">
  <sheetPr codeName="Sheet35">
    <pageSetUpPr fitToPage="1"/>
  </sheetPr>
  <dimension ref="A1:AE159"/>
  <sheetViews>
    <sheetView zoomScale="75" zoomScaleNormal="75" workbookViewId="0">
      <selection activeCell="A27" sqref="A27"/>
    </sheetView>
  </sheetViews>
  <sheetFormatPr defaultRowHeight="12.75"/>
  <cols>
    <col min="1" max="1" width="11.42578125" style="88" customWidth="1"/>
    <col min="2" max="2" width="9.85546875" style="288" customWidth="1"/>
    <col min="3" max="3" width="10.42578125" style="288" customWidth="1"/>
    <col min="4" max="4" width="11.5703125" style="288" customWidth="1"/>
    <col min="5" max="5" width="10.85546875" style="288" bestFit="1" customWidth="1"/>
    <col min="6" max="6" width="10.7109375" style="288" bestFit="1" customWidth="1"/>
    <col min="7" max="7" width="12.28515625" style="288" customWidth="1"/>
    <col min="8" max="8" width="10.85546875" style="288" bestFit="1" customWidth="1"/>
    <col min="9" max="9" width="10.7109375" style="288" bestFit="1" customWidth="1"/>
    <col min="10" max="10" width="13.42578125" style="288" bestFit="1" customWidth="1"/>
    <col min="11" max="11" width="9.85546875" style="288" customWidth="1"/>
    <col min="12" max="12" width="10.140625" style="288" bestFit="1" customWidth="1"/>
    <col min="13" max="13" width="13.42578125" style="288" bestFit="1" customWidth="1"/>
    <col min="14" max="14" width="9.42578125" style="288" customWidth="1"/>
    <col min="15" max="15" width="12.5703125" style="288" customWidth="1"/>
    <col min="16" max="16" width="13.42578125" style="288" bestFit="1" customWidth="1"/>
    <col min="17" max="17" width="9.28515625" style="88" customWidth="1"/>
    <col min="18" max="18" width="10" style="88" customWidth="1"/>
    <col min="19" max="19" width="12" style="88" bestFit="1" customWidth="1"/>
    <col min="20" max="20" width="11" style="88" customWidth="1"/>
    <col min="21" max="21" width="12" style="88" customWidth="1"/>
    <col min="22" max="22" width="12.5703125" style="88" customWidth="1"/>
    <col min="23" max="23" width="10.85546875" style="88" bestFit="1" customWidth="1"/>
    <col min="24" max="25" width="9.140625" style="88"/>
    <col min="26" max="26" width="10.85546875" style="88" customWidth="1"/>
    <col min="27" max="27" width="10.42578125" style="88" customWidth="1"/>
    <col min="28" max="33" width="9.140625" style="88"/>
    <col min="34" max="34" width="8" style="88" bestFit="1" customWidth="1"/>
    <col min="35" max="16384" width="9.140625" style="88"/>
  </cols>
  <sheetData>
    <row r="1" spans="1:22" ht="26.25">
      <c r="A1" s="335" t="s">
        <v>218</v>
      </c>
    </row>
    <row r="2" spans="1:22" ht="18">
      <c r="A2" s="82" t="s">
        <v>118</v>
      </c>
      <c r="B2" s="156"/>
      <c r="C2" s="156"/>
      <c r="D2" s="156"/>
      <c r="E2" s="156"/>
      <c r="F2" s="156"/>
      <c r="G2" s="156"/>
      <c r="H2" s="156"/>
      <c r="I2" s="156"/>
      <c r="J2" s="156"/>
      <c r="K2" s="156"/>
      <c r="L2" s="156"/>
      <c r="M2" s="156"/>
      <c r="N2" s="156"/>
      <c r="O2" s="156"/>
      <c r="P2" s="156"/>
    </row>
    <row r="3" spans="1:22" ht="14.25">
      <c r="A3" s="90"/>
      <c r="B3" s="156"/>
      <c r="C3" s="156"/>
      <c r="D3" s="156"/>
      <c r="E3" s="156"/>
      <c r="F3" s="156"/>
      <c r="G3" s="156"/>
      <c r="H3" s="156"/>
      <c r="I3" s="156"/>
      <c r="J3" s="156"/>
      <c r="K3" s="156"/>
      <c r="L3" s="156"/>
      <c r="M3" s="156"/>
      <c r="N3" s="156"/>
      <c r="O3" s="156"/>
      <c r="P3" s="156"/>
    </row>
    <row r="4" spans="1:22" ht="15" customHeight="1">
      <c r="A4" s="562" t="s">
        <v>119</v>
      </c>
      <c r="B4" s="562"/>
      <c r="C4" s="562"/>
      <c r="D4" s="562"/>
      <c r="E4" s="562"/>
      <c r="F4" s="562"/>
      <c r="G4" s="562"/>
      <c r="H4" s="562"/>
      <c r="I4" s="562"/>
      <c r="J4" s="562"/>
      <c r="K4" s="562"/>
      <c r="L4" s="562"/>
      <c r="M4" s="562"/>
      <c r="N4" s="562"/>
      <c r="O4" s="562"/>
      <c r="P4" s="562"/>
      <c r="Q4" s="562"/>
      <c r="R4" s="562"/>
      <c r="S4" s="562"/>
      <c r="T4" s="562"/>
      <c r="U4" s="562"/>
      <c r="V4" s="562"/>
    </row>
    <row r="5" spans="1:22" ht="15" customHeight="1">
      <c r="A5" s="562"/>
      <c r="B5" s="562"/>
      <c r="C5" s="562"/>
      <c r="D5" s="562"/>
      <c r="E5" s="562"/>
      <c r="F5" s="562"/>
      <c r="G5" s="562"/>
      <c r="H5" s="562"/>
      <c r="I5" s="562"/>
      <c r="J5" s="562"/>
      <c r="K5" s="562"/>
      <c r="L5" s="562"/>
      <c r="M5" s="562"/>
      <c r="N5" s="562"/>
      <c r="O5" s="562"/>
      <c r="P5" s="562"/>
      <c r="Q5" s="562"/>
      <c r="R5" s="562"/>
      <c r="S5" s="562"/>
      <c r="T5" s="562"/>
      <c r="U5" s="562"/>
      <c r="V5" s="562"/>
    </row>
    <row r="6" spans="1:22" ht="15" customHeight="1">
      <c r="A6" s="332"/>
      <c r="B6" s="332"/>
      <c r="C6" s="332"/>
      <c r="D6" s="332"/>
      <c r="E6" s="332"/>
      <c r="F6" s="332"/>
      <c r="G6" s="332"/>
      <c r="H6" s="332"/>
      <c r="I6" s="332"/>
      <c r="J6" s="332"/>
      <c r="K6" s="332"/>
      <c r="L6" s="332"/>
      <c r="M6" s="332"/>
      <c r="N6" s="332"/>
      <c r="O6" s="332"/>
      <c r="P6" s="332"/>
    </row>
    <row r="7" spans="1:22" ht="15" thickBot="1">
      <c r="A7" s="83"/>
      <c r="B7" s="156"/>
      <c r="C7" s="156"/>
      <c r="D7" s="156"/>
      <c r="E7" s="156"/>
      <c r="F7" s="156"/>
      <c r="G7" s="156"/>
      <c r="H7" s="156"/>
      <c r="I7" s="156"/>
      <c r="J7" s="156"/>
      <c r="K7" s="156"/>
      <c r="L7" s="156"/>
      <c r="M7" s="156"/>
      <c r="N7" s="156"/>
      <c r="O7" s="156"/>
      <c r="P7" s="156"/>
    </row>
    <row r="8" spans="1:22" ht="13.5" customHeight="1" thickBot="1">
      <c r="A8" s="553" t="s">
        <v>10</v>
      </c>
      <c r="B8" s="558" t="s">
        <v>15</v>
      </c>
      <c r="C8" s="556"/>
      <c r="D8" s="559"/>
      <c r="E8" s="558" t="s">
        <v>126</v>
      </c>
      <c r="F8" s="556"/>
      <c r="G8" s="559"/>
      <c r="H8" s="558" t="s">
        <v>128</v>
      </c>
      <c r="I8" s="556"/>
      <c r="J8" s="559"/>
      <c r="K8" s="558" t="s">
        <v>125</v>
      </c>
      <c r="L8" s="556"/>
      <c r="M8" s="559"/>
      <c r="N8" s="558" t="s">
        <v>127</v>
      </c>
      <c r="O8" s="556"/>
      <c r="P8" s="559"/>
      <c r="Q8" s="558" t="s">
        <v>129</v>
      </c>
      <c r="R8" s="556"/>
      <c r="S8" s="559"/>
      <c r="T8" s="558" t="s">
        <v>9</v>
      </c>
      <c r="U8" s="556"/>
      <c r="V8" s="559"/>
    </row>
    <row r="9" spans="1:22" ht="43.5" customHeight="1" thickBot="1">
      <c r="A9" s="554"/>
      <c r="B9" s="338" t="s">
        <v>222</v>
      </c>
      <c r="C9" s="339" t="s">
        <v>216</v>
      </c>
      <c r="D9" s="340" t="s">
        <v>20</v>
      </c>
      <c r="E9" s="385" t="s">
        <v>222</v>
      </c>
      <c r="F9" s="487" t="s">
        <v>216</v>
      </c>
      <c r="G9" s="386" t="s">
        <v>20</v>
      </c>
      <c r="H9" s="338" t="s">
        <v>222</v>
      </c>
      <c r="I9" s="339" t="s">
        <v>216</v>
      </c>
      <c r="J9" s="340" t="s">
        <v>20</v>
      </c>
      <c r="K9" s="338" t="s">
        <v>222</v>
      </c>
      <c r="L9" s="339" t="s">
        <v>216</v>
      </c>
      <c r="M9" s="340" t="s">
        <v>20</v>
      </c>
      <c r="N9" s="338" t="s">
        <v>222</v>
      </c>
      <c r="O9" s="339" t="s">
        <v>216</v>
      </c>
      <c r="P9" s="340" t="s">
        <v>20</v>
      </c>
      <c r="Q9" s="338" t="s">
        <v>222</v>
      </c>
      <c r="R9" s="339" t="s">
        <v>216</v>
      </c>
      <c r="S9" s="340" t="s">
        <v>20</v>
      </c>
      <c r="T9" s="338" t="s">
        <v>222</v>
      </c>
      <c r="U9" s="339" t="s">
        <v>216</v>
      </c>
      <c r="V9" s="340" t="s">
        <v>20</v>
      </c>
    </row>
    <row r="10" spans="1:22">
      <c r="A10" s="91">
        <v>1996</v>
      </c>
      <c r="B10" s="336">
        <v>75195</v>
      </c>
      <c r="C10" s="383">
        <v>82816</v>
      </c>
      <c r="D10" s="92">
        <f t="shared" ref="D10:D25" si="0">IF(C10=0, "NA", B10/C10)</f>
        <v>0.90797671947449765</v>
      </c>
      <c r="E10" s="336">
        <v>17653</v>
      </c>
      <c r="F10" s="383">
        <v>19653</v>
      </c>
      <c r="G10" s="92">
        <f t="shared" ref="G10:G25" si="1">IF(F10=0, "NA", E10/F10)</f>
        <v>0.8982343662545158</v>
      </c>
      <c r="H10" s="336"/>
      <c r="I10" s="383"/>
      <c r="J10" s="92"/>
      <c r="K10" s="336"/>
      <c r="L10" s="383"/>
      <c r="M10" s="92"/>
      <c r="N10" s="336"/>
      <c r="O10" s="383"/>
      <c r="P10" s="92"/>
      <c r="Q10" s="336"/>
      <c r="R10" s="383"/>
      <c r="S10" s="92"/>
      <c r="T10" s="336">
        <f>SUM(Q10,N10,K10,H10,E10,B10)</f>
        <v>92848</v>
      </c>
      <c r="U10" s="383">
        <f>SUM(R10,O10,L10,I10,F10,C10)</f>
        <v>102469</v>
      </c>
      <c r="V10" s="92">
        <f t="shared" ref="V10:V25" si="2">IF(U10=0, "NA", T10/U10)</f>
        <v>0.90610818881808153</v>
      </c>
    </row>
    <row r="11" spans="1:22">
      <c r="A11" s="89">
        <v>1997</v>
      </c>
      <c r="B11" s="337">
        <v>107165</v>
      </c>
      <c r="C11" s="382">
        <v>117218</v>
      </c>
      <c r="D11" s="84">
        <f t="shared" si="0"/>
        <v>0.91423672132266376</v>
      </c>
      <c r="E11" s="337">
        <v>27683</v>
      </c>
      <c r="F11" s="382">
        <v>30416</v>
      </c>
      <c r="G11" s="84">
        <f t="shared" si="1"/>
        <v>0.91014597580220935</v>
      </c>
      <c r="H11" s="337"/>
      <c r="I11" s="382"/>
      <c r="J11" s="84"/>
      <c r="K11" s="337">
        <v>92</v>
      </c>
      <c r="L11" s="382">
        <v>109</v>
      </c>
      <c r="M11" s="84">
        <f t="shared" ref="M11:M25" si="3">IF(L11=0, "NA", K11/L11)</f>
        <v>0.84403669724770647</v>
      </c>
      <c r="N11" s="337">
        <v>10</v>
      </c>
      <c r="O11" s="382">
        <v>12</v>
      </c>
      <c r="P11" s="84">
        <f t="shared" ref="P11:P24" si="4">IF(O11=0, "NA", N11/O11)</f>
        <v>0.83333333333333337</v>
      </c>
      <c r="Q11" s="337"/>
      <c r="R11" s="382"/>
      <c r="S11" s="84"/>
      <c r="T11" s="337">
        <f t="shared" ref="T11:U25" si="5">SUM(Q11,N11,K11,H11,E11,B11)</f>
        <v>134950</v>
      </c>
      <c r="U11" s="382">
        <f t="shared" si="5"/>
        <v>147755</v>
      </c>
      <c r="V11" s="84">
        <f t="shared" si="2"/>
        <v>0.91333626611620589</v>
      </c>
    </row>
    <row r="12" spans="1:22">
      <c r="A12" s="89">
        <v>1998</v>
      </c>
      <c r="B12" s="337">
        <v>132362</v>
      </c>
      <c r="C12" s="382">
        <v>143501</v>
      </c>
      <c r="D12" s="84">
        <f t="shared" si="0"/>
        <v>0.92237684754810068</v>
      </c>
      <c r="E12" s="337">
        <v>34819</v>
      </c>
      <c r="F12" s="382">
        <v>37782</v>
      </c>
      <c r="G12" s="84">
        <f t="shared" si="1"/>
        <v>0.92157641204806517</v>
      </c>
      <c r="H12" s="337"/>
      <c r="I12" s="382"/>
      <c r="J12" s="84"/>
      <c r="K12" s="337">
        <v>216</v>
      </c>
      <c r="L12" s="382">
        <v>253</v>
      </c>
      <c r="M12" s="84">
        <f t="shared" si="3"/>
        <v>0.85375494071146241</v>
      </c>
      <c r="N12" s="337">
        <v>14</v>
      </c>
      <c r="O12" s="382">
        <v>17</v>
      </c>
      <c r="P12" s="84">
        <f t="shared" si="4"/>
        <v>0.82352941176470584</v>
      </c>
      <c r="Q12" s="337"/>
      <c r="R12" s="382"/>
      <c r="S12" s="84"/>
      <c r="T12" s="337">
        <f t="shared" si="5"/>
        <v>167411</v>
      </c>
      <c r="U12" s="382">
        <f t="shared" si="5"/>
        <v>181553</v>
      </c>
      <c r="V12" s="84">
        <f t="shared" si="2"/>
        <v>0.92210539071235398</v>
      </c>
    </row>
    <row r="13" spans="1:22">
      <c r="A13" s="89">
        <v>1999</v>
      </c>
      <c r="B13" s="337">
        <v>163161</v>
      </c>
      <c r="C13" s="382">
        <v>174865</v>
      </c>
      <c r="D13" s="84">
        <f t="shared" si="0"/>
        <v>0.9330683670259915</v>
      </c>
      <c r="E13" s="337">
        <v>42672</v>
      </c>
      <c r="F13" s="382">
        <v>45613</v>
      </c>
      <c r="G13" s="84">
        <f t="shared" si="1"/>
        <v>0.93552276763203468</v>
      </c>
      <c r="H13" s="337"/>
      <c r="I13" s="382"/>
      <c r="J13" s="84"/>
      <c r="K13" s="337">
        <v>159</v>
      </c>
      <c r="L13" s="382">
        <v>169</v>
      </c>
      <c r="M13" s="84">
        <f t="shared" si="3"/>
        <v>0.94082840236686394</v>
      </c>
      <c r="N13" s="337">
        <v>4</v>
      </c>
      <c r="O13" s="382">
        <v>4</v>
      </c>
      <c r="P13" s="84">
        <f t="shared" si="4"/>
        <v>1</v>
      </c>
      <c r="Q13" s="337"/>
      <c r="R13" s="382"/>
      <c r="S13" s="84"/>
      <c r="T13" s="337">
        <f t="shared" si="5"/>
        <v>205996</v>
      </c>
      <c r="U13" s="382">
        <f t="shared" si="5"/>
        <v>220651</v>
      </c>
      <c r="V13" s="84">
        <f t="shared" si="2"/>
        <v>0.9335828978794567</v>
      </c>
    </row>
    <row r="14" spans="1:22">
      <c r="A14" s="89">
        <v>2000</v>
      </c>
      <c r="B14" s="337">
        <v>193050</v>
      </c>
      <c r="C14" s="382">
        <v>205903</v>
      </c>
      <c r="D14" s="84">
        <f t="shared" si="0"/>
        <v>0.93757740295187542</v>
      </c>
      <c r="E14" s="337">
        <v>51360</v>
      </c>
      <c r="F14" s="382">
        <v>54473</v>
      </c>
      <c r="G14" s="84">
        <f t="shared" si="1"/>
        <v>0.94285242230095645</v>
      </c>
      <c r="H14" s="337"/>
      <c r="I14" s="382"/>
      <c r="J14" s="84"/>
      <c r="K14" s="337">
        <v>327</v>
      </c>
      <c r="L14" s="382">
        <v>366</v>
      </c>
      <c r="M14" s="84">
        <f t="shared" si="3"/>
        <v>0.89344262295081966</v>
      </c>
      <c r="N14" s="337">
        <v>1</v>
      </c>
      <c r="O14" s="382">
        <v>1</v>
      </c>
      <c r="P14" s="84">
        <f t="shared" si="4"/>
        <v>1</v>
      </c>
      <c r="Q14" s="337"/>
      <c r="R14" s="382"/>
      <c r="S14" s="84"/>
      <c r="T14" s="337">
        <f t="shared" si="5"/>
        <v>244738</v>
      </c>
      <c r="U14" s="382">
        <f t="shared" si="5"/>
        <v>260743</v>
      </c>
      <c r="V14" s="84">
        <f t="shared" si="2"/>
        <v>0.93861771936351124</v>
      </c>
    </row>
    <row r="15" spans="1:22">
      <c r="A15" s="89">
        <v>2001</v>
      </c>
      <c r="B15" s="337">
        <v>196685</v>
      </c>
      <c r="C15" s="382">
        <v>208750</v>
      </c>
      <c r="D15" s="84">
        <f t="shared" si="0"/>
        <v>0.94220359281437127</v>
      </c>
      <c r="E15" s="337">
        <v>53777</v>
      </c>
      <c r="F15" s="382">
        <v>57171</v>
      </c>
      <c r="G15" s="84">
        <f t="shared" si="1"/>
        <v>0.94063423763796328</v>
      </c>
      <c r="H15" s="337"/>
      <c r="I15" s="382"/>
      <c r="J15" s="84"/>
      <c r="K15" s="337">
        <v>269</v>
      </c>
      <c r="L15" s="382">
        <v>296</v>
      </c>
      <c r="M15" s="84">
        <f t="shared" si="3"/>
        <v>0.90878378378378377</v>
      </c>
      <c r="N15" s="337">
        <v>2</v>
      </c>
      <c r="O15" s="382">
        <v>2</v>
      </c>
      <c r="P15" s="84">
        <f t="shared" si="4"/>
        <v>1</v>
      </c>
      <c r="Q15" s="337"/>
      <c r="R15" s="382"/>
      <c r="S15" s="84"/>
      <c r="T15" s="337">
        <f t="shared" si="5"/>
        <v>250733</v>
      </c>
      <c r="U15" s="382">
        <f t="shared" si="5"/>
        <v>266219</v>
      </c>
      <c r="V15" s="84">
        <f t="shared" si="2"/>
        <v>0.94182984685540849</v>
      </c>
    </row>
    <row r="16" spans="1:22">
      <c r="A16" s="89">
        <v>2002</v>
      </c>
      <c r="B16" s="337">
        <v>218803</v>
      </c>
      <c r="C16" s="382">
        <v>229171</v>
      </c>
      <c r="D16" s="84">
        <f t="shared" si="0"/>
        <v>0.95475867365417089</v>
      </c>
      <c r="E16" s="337">
        <v>64701</v>
      </c>
      <c r="F16" s="382">
        <v>67983</v>
      </c>
      <c r="G16" s="84">
        <f t="shared" si="1"/>
        <v>0.95172322492387806</v>
      </c>
      <c r="H16" s="337"/>
      <c r="I16" s="382"/>
      <c r="J16" s="84"/>
      <c r="K16" s="337">
        <v>465</v>
      </c>
      <c r="L16" s="382">
        <v>519</v>
      </c>
      <c r="M16" s="84">
        <f t="shared" si="3"/>
        <v>0.89595375722543358</v>
      </c>
      <c r="N16" s="337">
        <v>4</v>
      </c>
      <c r="O16" s="382">
        <v>4</v>
      </c>
      <c r="P16" s="84">
        <f t="shared" si="4"/>
        <v>1</v>
      </c>
      <c r="Q16" s="337"/>
      <c r="R16" s="382"/>
      <c r="S16" s="84"/>
      <c r="T16" s="337">
        <f t="shared" si="5"/>
        <v>283973</v>
      </c>
      <c r="U16" s="382">
        <f t="shared" si="5"/>
        <v>297677</v>
      </c>
      <c r="V16" s="84">
        <f t="shared" si="2"/>
        <v>0.95396352422256336</v>
      </c>
    </row>
    <row r="17" spans="1:31">
      <c r="A17" s="89">
        <v>2003</v>
      </c>
      <c r="B17" s="337">
        <v>232737</v>
      </c>
      <c r="C17" s="382">
        <v>240748</v>
      </c>
      <c r="D17" s="84">
        <f t="shared" si="0"/>
        <v>0.96672454184458434</v>
      </c>
      <c r="E17" s="337">
        <v>68983</v>
      </c>
      <c r="F17" s="382">
        <v>71635</v>
      </c>
      <c r="G17" s="84">
        <f t="shared" si="1"/>
        <v>0.96297899071682835</v>
      </c>
      <c r="H17" s="337"/>
      <c r="I17" s="382"/>
      <c r="J17" s="84"/>
      <c r="K17" s="337">
        <v>570</v>
      </c>
      <c r="L17" s="382">
        <v>617</v>
      </c>
      <c r="M17" s="84">
        <f t="shared" si="3"/>
        <v>0.92382495948136145</v>
      </c>
      <c r="N17" s="337">
        <v>4</v>
      </c>
      <c r="O17" s="382">
        <v>7</v>
      </c>
      <c r="P17" s="84">
        <f t="shared" si="4"/>
        <v>0.5714285714285714</v>
      </c>
      <c r="Q17" s="337"/>
      <c r="R17" s="382"/>
      <c r="S17" s="84"/>
      <c r="T17" s="337">
        <f t="shared" si="5"/>
        <v>302294</v>
      </c>
      <c r="U17" s="382">
        <f t="shared" si="5"/>
        <v>313007</v>
      </c>
      <c r="V17" s="84">
        <f t="shared" si="2"/>
        <v>0.96577392837859855</v>
      </c>
    </row>
    <row r="18" spans="1:31">
      <c r="A18" s="89">
        <v>2004</v>
      </c>
      <c r="B18" s="337">
        <v>242002</v>
      </c>
      <c r="C18" s="382">
        <v>247660</v>
      </c>
      <c r="D18" s="84">
        <f t="shared" si="0"/>
        <v>0.97715416296535573</v>
      </c>
      <c r="E18" s="337">
        <v>82496</v>
      </c>
      <c r="F18" s="382">
        <v>84728</v>
      </c>
      <c r="G18" s="84">
        <f t="shared" si="1"/>
        <v>0.97365687848172977</v>
      </c>
      <c r="H18" s="337"/>
      <c r="I18" s="382"/>
      <c r="J18" s="84"/>
      <c r="K18" s="337">
        <v>155</v>
      </c>
      <c r="L18" s="382">
        <v>160</v>
      </c>
      <c r="M18" s="84">
        <f t="shared" si="3"/>
        <v>0.96875</v>
      </c>
      <c r="N18" s="337">
        <v>1</v>
      </c>
      <c r="O18" s="382">
        <v>2</v>
      </c>
      <c r="P18" s="84">
        <f t="shared" si="4"/>
        <v>0.5</v>
      </c>
      <c r="Q18" s="337"/>
      <c r="R18" s="382"/>
      <c r="S18" s="84"/>
      <c r="T18" s="337">
        <f t="shared" si="5"/>
        <v>324654</v>
      </c>
      <c r="U18" s="382">
        <f t="shared" si="5"/>
        <v>332550</v>
      </c>
      <c r="V18" s="84">
        <f t="shared" si="2"/>
        <v>0.97625620207487596</v>
      </c>
    </row>
    <row r="19" spans="1:31">
      <c r="A19" s="89">
        <v>2005</v>
      </c>
      <c r="B19" s="337">
        <v>251715</v>
      </c>
      <c r="C19" s="382">
        <v>255891</v>
      </c>
      <c r="D19" s="84">
        <f t="shared" si="0"/>
        <v>0.98368055148481193</v>
      </c>
      <c r="E19" s="337">
        <v>77745</v>
      </c>
      <c r="F19" s="382">
        <v>79330</v>
      </c>
      <c r="G19" s="84">
        <f t="shared" si="1"/>
        <v>0.98002016891466026</v>
      </c>
      <c r="H19" s="337"/>
      <c r="I19" s="382"/>
      <c r="J19" s="84"/>
      <c r="K19" s="337">
        <v>222</v>
      </c>
      <c r="L19" s="382">
        <v>231</v>
      </c>
      <c r="M19" s="84">
        <f t="shared" si="3"/>
        <v>0.96103896103896103</v>
      </c>
      <c r="N19" s="337">
        <v>31</v>
      </c>
      <c r="O19" s="382">
        <v>33</v>
      </c>
      <c r="P19" s="84">
        <f t="shared" si="4"/>
        <v>0.93939393939393945</v>
      </c>
      <c r="Q19" s="337"/>
      <c r="R19" s="382"/>
      <c r="S19" s="84"/>
      <c r="T19" s="337">
        <f t="shared" si="5"/>
        <v>329713</v>
      </c>
      <c r="U19" s="382">
        <f t="shared" si="5"/>
        <v>335485</v>
      </c>
      <c r="V19" s="84">
        <f t="shared" si="2"/>
        <v>0.98279505790124744</v>
      </c>
    </row>
    <row r="20" spans="1:31">
      <c r="A20" s="89">
        <v>2006</v>
      </c>
      <c r="B20" s="337">
        <v>233446</v>
      </c>
      <c r="C20" s="382">
        <v>236177</v>
      </c>
      <c r="D20" s="84">
        <f t="shared" si="0"/>
        <v>0.9884366386227279</v>
      </c>
      <c r="E20" s="337">
        <v>69386</v>
      </c>
      <c r="F20" s="382">
        <v>70351</v>
      </c>
      <c r="G20" s="84">
        <f t="shared" si="1"/>
        <v>0.98628306633878693</v>
      </c>
      <c r="H20" s="337"/>
      <c r="I20" s="382"/>
      <c r="J20" s="84"/>
      <c r="K20" s="337">
        <v>99</v>
      </c>
      <c r="L20" s="382">
        <v>102</v>
      </c>
      <c r="M20" s="84">
        <f t="shared" si="3"/>
        <v>0.97058823529411764</v>
      </c>
      <c r="N20" s="337">
        <v>27</v>
      </c>
      <c r="O20" s="382">
        <v>28</v>
      </c>
      <c r="P20" s="84">
        <f t="shared" si="4"/>
        <v>0.9642857142857143</v>
      </c>
      <c r="Q20" s="337"/>
      <c r="R20" s="382"/>
      <c r="S20" s="84"/>
      <c r="T20" s="337">
        <f t="shared" si="5"/>
        <v>302958</v>
      </c>
      <c r="U20" s="382">
        <f t="shared" si="5"/>
        <v>306658</v>
      </c>
      <c r="V20" s="84">
        <f t="shared" si="2"/>
        <v>0.98793444162552424</v>
      </c>
    </row>
    <row r="21" spans="1:31">
      <c r="A21" s="89">
        <v>2007</v>
      </c>
      <c r="B21" s="337">
        <v>252302</v>
      </c>
      <c r="C21" s="382">
        <v>253771</v>
      </c>
      <c r="D21" s="84">
        <f t="shared" si="0"/>
        <v>0.99421131650188554</v>
      </c>
      <c r="E21" s="337">
        <v>64558</v>
      </c>
      <c r="F21" s="382">
        <v>65067</v>
      </c>
      <c r="G21" s="84">
        <f t="shared" si="1"/>
        <v>0.99217729417369793</v>
      </c>
      <c r="H21" s="337"/>
      <c r="I21" s="382"/>
      <c r="J21" s="84"/>
      <c r="K21" s="337">
        <v>53</v>
      </c>
      <c r="L21" s="382">
        <v>53</v>
      </c>
      <c r="M21" s="84">
        <f t="shared" si="3"/>
        <v>1</v>
      </c>
      <c r="N21" s="337">
        <v>24</v>
      </c>
      <c r="O21" s="382">
        <v>24</v>
      </c>
      <c r="P21" s="84">
        <f t="shared" si="4"/>
        <v>1</v>
      </c>
      <c r="Q21" s="337">
        <v>2778</v>
      </c>
      <c r="R21" s="382">
        <v>2874</v>
      </c>
      <c r="S21" s="84">
        <f t="shared" ref="S21" si="6">IF(R21=0, "NA", Q21/R21)</f>
        <v>0.96659707724425892</v>
      </c>
      <c r="T21" s="337">
        <f t="shared" si="5"/>
        <v>319715</v>
      </c>
      <c r="U21" s="382">
        <f t="shared" si="5"/>
        <v>321789</v>
      </c>
      <c r="V21" s="84">
        <f t="shared" si="2"/>
        <v>0.99355478279245091</v>
      </c>
    </row>
    <row r="22" spans="1:31">
      <c r="A22" s="89">
        <v>2008</v>
      </c>
      <c r="B22" s="337">
        <v>226807</v>
      </c>
      <c r="C22" s="382">
        <v>227597</v>
      </c>
      <c r="D22" s="84">
        <f t="shared" si="0"/>
        <v>0.99652895249058648</v>
      </c>
      <c r="E22" s="337">
        <v>63019</v>
      </c>
      <c r="F22" s="382">
        <v>63252</v>
      </c>
      <c r="G22" s="84">
        <f t="shared" si="1"/>
        <v>0.99631632201353315</v>
      </c>
      <c r="H22" s="337">
        <v>10841</v>
      </c>
      <c r="I22" s="382">
        <v>10946</v>
      </c>
      <c r="J22" s="84">
        <f t="shared" ref="J22:J25" si="7">IF(I22=0, "NA", H22/I22)</f>
        <v>0.99040745477800107</v>
      </c>
      <c r="K22" s="337">
        <v>51</v>
      </c>
      <c r="L22" s="382">
        <v>51</v>
      </c>
      <c r="M22" s="84">
        <f t="shared" si="3"/>
        <v>1</v>
      </c>
      <c r="N22" s="337">
        <v>22</v>
      </c>
      <c r="O22" s="382">
        <v>22</v>
      </c>
      <c r="P22" s="84">
        <f t="shared" si="4"/>
        <v>1</v>
      </c>
      <c r="Q22" s="337">
        <v>3449</v>
      </c>
      <c r="R22" s="382">
        <v>3527</v>
      </c>
      <c r="S22" s="84">
        <f>IF(R22=0, "NA", Q22/R22)</f>
        <v>0.97788488800680462</v>
      </c>
      <c r="T22" s="337">
        <f t="shared" si="5"/>
        <v>304189</v>
      </c>
      <c r="U22" s="382">
        <f t="shared" si="5"/>
        <v>305395</v>
      </c>
      <c r="V22" s="84">
        <f t="shared" si="2"/>
        <v>0.99605101589744427</v>
      </c>
    </row>
    <row r="23" spans="1:31">
      <c r="A23" s="89">
        <v>2009</v>
      </c>
      <c r="B23" s="337">
        <v>178757</v>
      </c>
      <c r="C23" s="382">
        <v>179063</v>
      </c>
      <c r="D23" s="84">
        <f t="shared" si="0"/>
        <v>0.99829110424822554</v>
      </c>
      <c r="E23" s="337">
        <v>38102</v>
      </c>
      <c r="F23" s="382">
        <v>38194</v>
      </c>
      <c r="G23" s="84">
        <f t="shared" si="1"/>
        <v>0.99759124469812011</v>
      </c>
      <c r="H23" s="337">
        <v>5816</v>
      </c>
      <c r="I23" s="382">
        <v>5862</v>
      </c>
      <c r="J23" s="84">
        <f t="shared" si="7"/>
        <v>0.99215284885704536</v>
      </c>
      <c r="K23" s="337">
        <v>1099</v>
      </c>
      <c r="L23" s="382">
        <v>1107</v>
      </c>
      <c r="M23" s="84">
        <f t="shared" si="3"/>
        <v>0.99277326106594399</v>
      </c>
      <c r="N23" s="337">
        <v>87</v>
      </c>
      <c r="O23" s="382">
        <v>87</v>
      </c>
      <c r="P23" s="84">
        <f t="shared" si="4"/>
        <v>1</v>
      </c>
      <c r="Q23" s="337">
        <v>932</v>
      </c>
      <c r="R23" s="382">
        <v>947</v>
      </c>
      <c r="S23" s="84">
        <f t="shared" ref="S23:S25" si="8">IF(R23=0, "NA", Q23/R23)</f>
        <v>0.98416050686378032</v>
      </c>
      <c r="T23" s="337">
        <f t="shared" si="5"/>
        <v>224793</v>
      </c>
      <c r="U23" s="382">
        <f t="shared" si="5"/>
        <v>225260</v>
      </c>
      <c r="V23" s="84">
        <f t="shared" si="2"/>
        <v>0.99792684009588917</v>
      </c>
    </row>
    <row r="24" spans="1:31">
      <c r="A24" s="89">
        <v>2010</v>
      </c>
      <c r="B24" s="337">
        <v>55925</v>
      </c>
      <c r="C24" s="382">
        <v>55958</v>
      </c>
      <c r="D24" s="84">
        <f t="shared" si="0"/>
        <v>0.99941027198970656</v>
      </c>
      <c r="E24" s="337">
        <v>10080</v>
      </c>
      <c r="F24" s="382">
        <v>10087</v>
      </c>
      <c r="G24" s="84">
        <f t="shared" si="1"/>
        <v>0.99930603747397639</v>
      </c>
      <c r="H24" s="337">
        <v>729</v>
      </c>
      <c r="I24" s="382">
        <v>730</v>
      </c>
      <c r="J24" s="84">
        <f t="shared" si="7"/>
        <v>0.99863013698630132</v>
      </c>
      <c r="K24" s="337">
        <v>447</v>
      </c>
      <c r="L24" s="382">
        <v>447</v>
      </c>
      <c r="M24" s="84">
        <f t="shared" si="3"/>
        <v>1</v>
      </c>
      <c r="N24" s="337">
        <v>36</v>
      </c>
      <c r="O24" s="382">
        <v>37</v>
      </c>
      <c r="P24" s="84">
        <f t="shared" si="4"/>
        <v>0.97297297297297303</v>
      </c>
      <c r="Q24" s="337">
        <v>153</v>
      </c>
      <c r="R24" s="382">
        <v>153</v>
      </c>
      <c r="S24" s="84">
        <f t="shared" si="8"/>
        <v>1</v>
      </c>
      <c r="T24" s="337">
        <f t="shared" si="5"/>
        <v>67370</v>
      </c>
      <c r="U24" s="382">
        <f t="shared" si="5"/>
        <v>67412</v>
      </c>
      <c r="V24" s="84">
        <f t="shared" si="2"/>
        <v>0.99937696552542576</v>
      </c>
    </row>
    <row r="25" spans="1:31" ht="13.5" thickBot="1">
      <c r="A25" s="89">
        <v>2011</v>
      </c>
      <c r="B25" s="362">
        <v>393</v>
      </c>
      <c r="C25" s="384">
        <v>393</v>
      </c>
      <c r="D25" s="94">
        <f t="shared" si="0"/>
        <v>1</v>
      </c>
      <c r="E25" s="362">
        <v>69</v>
      </c>
      <c r="F25" s="384">
        <v>69</v>
      </c>
      <c r="G25" s="94">
        <f t="shared" si="1"/>
        <v>1</v>
      </c>
      <c r="H25" s="362">
        <v>30</v>
      </c>
      <c r="I25" s="384">
        <v>30</v>
      </c>
      <c r="J25" s="94">
        <f t="shared" si="7"/>
        <v>1</v>
      </c>
      <c r="K25" s="362">
        <v>6</v>
      </c>
      <c r="L25" s="384">
        <v>6</v>
      </c>
      <c r="M25" s="94">
        <f t="shared" si="3"/>
        <v>1</v>
      </c>
      <c r="N25" s="362"/>
      <c r="O25" s="384"/>
      <c r="P25" s="94"/>
      <c r="Q25" s="362">
        <v>8</v>
      </c>
      <c r="R25" s="384">
        <v>8</v>
      </c>
      <c r="S25" s="94">
        <f t="shared" si="8"/>
        <v>1</v>
      </c>
      <c r="T25" s="362">
        <f t="shared" si="5"/>
        <v>506</v>
      </c>
      <c r="U25" s="384">
        <f>SUM(R25,O25,L25,I25,F25,C25)</f>
        <v>506</v>
      </c>
      <c r="V25" s="94">
        <f t="shared" si="2"/>
        <v>1</v>
      </c>
    </row>
    <row r="26" spans="1:31" ht="13.5" thickBot="1">
      <c r="A26" s="85" t="s">
        <v>9</v>
      </c>
      <c r="B26" s="380">
        <f>SUM(B10:B25)</f>
        <v>2760505</v>
      </c>
      <c r="C26" s="381">
        <f>SUM(C10:C25)</f>
        <v>2859482</v>
      </c>
      <c r="D26" s="361">
        <f>B26/C26</f>
        <v>0.96538638816401012</v>
      </c>
      <c r="E26" s="380">
        <f>SUM(E10:E25)</f>
        <v>767103</v>
      </c>
      <c r="F26" s="381">
        <f>SUM(F10:F25)</f>
        <v>795804</v>
      </c>
      <c r="G26" s="361">
        <f>E26/F26</f>
        <v>0.96393458690833422</v>
      </c>
      <c r="H26" s="380">
        <f>SUM(H10:H25)</f>
        <v>17416</v>
      </c>
      <c r="I26" s="381">
        <f>SUM(I10:I25)</f>
        <v>17568</v>
      </c>
      <c r="J26" s="361">
        <f>H26/I26</f>
        <v>0.99134790528233152</v>
      </c>
      <c r="K26" s="380">
        <f>SUM(K10:K25)</f>
        <v>4230</v>
      </c>
      <c r="L26" s="381">
        <f>SUM(L10:L25)</f>
        <v>4486</v>
      </c>
      <c r="M26" s="361">
        <f>K26/L26</f>
        <v>0.94293357111012033</v>
      </c>
      <c r="N26" s="380">
        <f>SUM(N10:N25)</f>
        <v>267</v>
      </c>
      <c r="O26" s="381">
        <f>SUM(O10:O25)</f>
        <v>280</v>
      </c>
      <c r="P26" s="361">
        <f>N26/O26</f>
        <v>0.95357142857142863</v>
      </c>
      <c r="Q26" s="380">
        <f>SUM(Q10:Q25)</f>
        <v>7320</v>
      </c>
      <c r="R26" s="381">
        <f>SUM(R10:R25)</f>
        <v>7509</v>
      </c>
      <c r="S26" s="361">
        <f>Q26/R26</f>
        <v>0.97483020375549345</v>
      </c>
      <c r="T26" s="380">
        <f>SUM(T10:T25)</f>
        <v>3556841</v>
      </c>
      <c r="U26" s="381">
        <f>SUM(U10:U25)</f>
        <v>3685129</v>
      </c>
      <c r="V26" s="361">
        <f>T26/U26</f>
        <v>0.96518765014738972</v>
      </c>
      <c r="AA26" s="426"/>
    </row>
    <row r="27" spans="1:31" s="345" customFormat="1">
      <c r="A27" s="330"/>
      <c r="B27" s="368"/>
      <c r="C27" s="368"/>
      <c r="D27" s="376"/>
      <c r="E27" s="368"/>
      <c r="F27" s="368"/>
      <c r="G27" s="376"/>
      <c r="H27" s="368"/>
      <c r="I27" s="368"/>
      <c r="J27" s="376"/>
      <c r="N27" s="368"/>
      <c r="O27" s="368"/>
      <c r="P27" s="376"/>
      <c r="Q27" s="368"/>
      <c r="R27" s="368"/>
      <c r="S27" s="376"/>
      <c r="T27" s="368"/>
      <c r="U27" s="368"/>
      <c r="V27" s="376"/>
      <c r="Z27" s="368"/>
      <c r="AA27" s="368"/>
      <c r="AB27" s="376"/>
    </row>
    <row r="28" spans="1:31">
      <c r="T28" s="426"/>
      <c r="V28" s="445"/>
    </row>
    <row r="29" spans="1:31">
      <c r="T29" s="426"/>
    </row>
    <row r="30" spans="1:31">
      <c r="A30" s="287"/>
      <c r="Q30" s="345"/>
      <c r="R30" s="345"/>
      <c r="S30" s="345"/>
      <c r="T30" s="524"/>
      <c r="U30" s="345"/>
      <c r="V30" s="345"/>
      <c r="W30" s="345"/>
      <c r="X30" s="345"/>
      <c r="Y30" s="345"/>
      <c r="Z30" s="345"/>
      <c r="AA30" s="345"/>
      <c r="AB30" s="345"/>
      <c r="AC30" s="345"/>
      <c r="AD30" s="345"/>
      <c r="AE30" s="345"/>
    </row>
    <row r="31" spans="1:31">
      <c r="Q31" s="345"/>
      <c r="R31" s="345"/>
      <c r="S31" s="345"/>
      <c r="T31" s="345"/>
      <c r="U31" s="345"/>
      <c r="V31" s="345"/>
      <c r="W31" s="345"/>
      <c r="X31" s="345"/>
      <c r="Y31" s="345"/>
      <c r="Z31" s="345"/>
      <c r="AA31" s="345"/>
      <c r="AB31" s="345"/>
      <c r="AC31" s="345"/>
      <c r="AD31" s="345"/>
      <c r="AE31" s="345"/>
    </row>
    <row r="32" spans="1:31">
      <c r="Q32" s="345"/>
      <c r="R32" s="345"/>
      <c r="S32" s="345"/>
      <c r="T32" s="345"/>
      <c r="U32" s="345"/>
      <c r="V32" s="345"/>
      <c r="W32" s="345"/>
      <c r="X32" s="345"/>
      <c r="Y32" s="345"/>
      <c r="Z32" s="345"/>
      <c r="AA32" s="345"/>
      <c r="AB32" s="345"/>
      <c r="AC32" s="345"/>
      <c r="AD32" s="345"/>
      <c r="AE32" s="345"/>
    </row>
    <row r="33" spans="18:31" ht="15">
      <c r="R33" s="345"/>
      <c r="S33" s="515"/>
      <c r="T33" s="515"/>
      <c r="U33" s="515"/>
      <c r="V33" s="515"/>
      <c r="W33" s="515"/>
      <c r="X33" s="515"/>
      <c r="Y33" s="515"/>
      <c r="Z33" s="515"/>
      <c r="AA33" s="515"/>
      <c r="AB33" s="515"/>
      <c r="AC33" s="517"/>
      <c r="AD33" s="345"/>
      <c r="AE33" s="345"/>
    </row>
    <row r="34" spans="18:31" ht="15">
      <c r="R34" s="345"/>
      <c r="S34" s="514"/>
      <c r="T34" s="516"/>
      <c r="U34" s="516"/>
      <c r="V34" s="516"/>
      <c r="W34" s="514"/>
      <c r="X34" s="514"/>
      <c r="Y34" s="514"/>
      <c r="Z34" s="514"/>
      <c r="AA34" s="516"/>
      <c r="AB34" s="514"/>
      <c r="AC34" s="517"/>
      <c r="AD34" s="345"/>
      <c r="AE34" s="345"/>
    </row>
    <row r="35" spans="18:31" ht="15">
      <c r="R35" s="345"/>
      <c r="S35" s="514"/>
      <c r="T35" s="516"/>
      <c r="U35" s="514"/>
      <c r="V35" s="514"/>
      <c r="W35" s="514"/>
      <c r="X35" s="514"/>
      <c r="Y35" s="514"/>
      <c r="Z35" s="514"/>
      <c r="AA35" s="516"/>
      <c r="AB35" s="514"/>
      <c r="AC35" s="517"/>
      <c r="AD35" s="345"/>
      <c r="AE35" s="345"/>
    </row>
    <row r="36" spans="18:31" ht="15">
      <c r="R36" s="345"/>
      <c r="S36" s="514"/>
      <c r="T36" s="516"/>
      <c r="U36" s="514"/>
      <c r="V36" s="514"/>
      <c r="W36" s="514"/>
      <c r="X36" s="514"/>
      <c r="Y36" s="514"/>
      <c r="Z36" s="514"/>
      <c r="AA36" s="516"/>
      <c r="AB36" s="514"/>
      <c r="AC36" s="517"/>
      <c r="AD36" s="345"/>
      <c r="AE36" s="345"/>
    </row>
    <row r="37" spans="18:31" ht="15">
      <c r="R37" s="345"/>
      <c r="S37" s="514"/>
      <c r="T37" s="516"/>
      <c r="U37" s="514"/>
      <c r="V37" s="514"/>
      <c r="W37" s="514"/>
      <c r="X37" s="514"/>
      <c r="Y37" s="514"/>
      <c r="Z37" s="514"/>
      <c r="AA37" s="516"/>
      <c r="AB37" s="514"/>
      <c r="AC37" s="517"/>
      <c r="AD37" s="345"/>
      <c r="AE37" s="345"/>
    </row>
    <row r="38" spans="18:31" ht="15">
      <c r="R38" s="345"/>
      <c r="S38" s="514"/>
      <c r="T38" s="516"/>
      <c r="U38" s="514"/>
      <c r="V38" s="514"/>
      <c r="W38" s="514"/>
      <c r="X38" s="514"/>
      <c r="Y38" s="514"/>
      <c r="Z38" s="514"/>
      <c r="AA38" s="516"/>
      <c r="AB38" s="514"/>
      <c r="AC38" s="517"/>
      <c r="AD38" s="345"/>
      <c r="AE38" s="345"/>
    </row>
    <row r="39" spans="18:31" ht="15">
      <c r="R39" s="345"/>
      <c r="S39" s="514"/>
      <c r="T39" s="516"/>
      <c r="U39" s="514"/>
      <c r="V39" s="514"/>
      <c r="W39" s="514"/>
      <c r="X39" s="514"/>
      <c r="Y39" s="514"/>
      <c r="Z39" s="514"/>
      <c r="AA39" s="516"/>
      <c r="AB39" s="514"/>
      <c r="AC39" s="517"/>
      <c r="AD39" s="345"/>
      <c r="AE39" s="345"/>
    </row>
    <row r="40" spans="18:31" ht="15">
      <c r="R40" s="345"/>
      <c r="S40" s="514"/>
      <c r="T40" s="516"/>
      <c r="U40" s="514"/>
      <c r="V40" s="514"/>
      <c r="W40" s="514"/>
      <c r="X40" s="514"/>
      <c r="Y40" s="514"/>
      <c r="Z40" s="514"/>
      <c r="AA40" s="516"/>
      <c r="AB40" s="514"/>
      <c r="AC40" s="517"/>
      <c r="AD40" s="345"/>
      <c r="AE40" s="345"/>
    </row>
    <row r="41" spans="18:31" ht="15">
      <c r="R41" s="345"/>
      <c r="S41" s="514"/>
      <c r="T41" s="516"/>
      <c r="U41" s="514"/>
      <c r="V41" s="514"/>
      <c r="W41" s="514"/>
      <c r="X41" s="514"/>
      <c r="Y41" s="514"/>
      <c r="Z41" s="514"/>
      <c r="AA41" s="516"/>
      <c r="AB41" s="514"/>
      <c r="AC41" s="517"/>
      <c r="AD41" s="345"/>
      <c r="AE41" s="345"/>
    </row>
    <row r="42" spans="18:31" ht="15">
      <c r="R42" s="345"/>
      <c r="S42" s="514"/>
      <c r="T42" s="516"/>
      <c r="U42" s="514"/>
      <c r="V42" s="514"/>
      <c r="W42" s="514"/>
      <c r="X42" s="514"/>
      <c r="Y42" s="514"/>
      <c r="Z42" s="514"/>
      <c r="AA42" s="516"/>
      <c r="AB42" s="514"/>
      <c r="AC42" s="517"/>
      <c r="AD42" s="345"/>
      <c r="AE42" s="345"/>
    </row>
    <row r="43" spans="18:31" ht="15">
      <c r="R43" s="345"/>
      <c r="S43" s="514"/>
      <c r="T43" s="516"/>
      <c r="U43" s="514"/>
      <c r="V43" s="514"/>
      <c r="W43" s="514"/>
      <c r="X43" s="514"/>
      <c r="Y43" s="514"/>
      <c r="Z43" s="514"/>
      <c r="AA43" s="516"/>
      <c r="AB43" s="514"/>
      <c r="AC43" s="517"/>
      <c r="AD43" s="345"/>
      <c r="AE43" s="345"/>
    </row>
    <row r="44" spans="18:31" ht="15">
      <c r="R44" s="345"/>
      <c r="S44" s="514"/>
      <c r="T44" s="516"/>
      <c r="U44" s="514"/>
      <c r="V44" s="514"/>
      <c r="W44" s="514"/>
      <c r="X44" s="514"/>
      <c r="Y44" s="514"/>
      <c r="Z44" s="514"/>
      <c r="AA44" s="516"/>
      <c r="AB44" s="514"/>
      <c r="AC44" s="517"/>
      <c r="AD44" s="345"/>
      <c r="AE44" s="345"/>
    </row>
    <row r="45" spans="18:31" ht="15">
      <c r="R45" s="345"/>
      <c r="S45" s="514"/>
      <c r="T45" s="514"/>
      <c r="U45" s="514"/>
      <c r="V45" s="514"/>
      <c r="W45" s="514"/>
      <c r="X45" s="514"/>
      <c r="Y45" s="514"/>
      <c r="Z45" s="514"/>
      <c r="AA45" s="514"/>
      <c r="AB45" s="514"/>
      <c r="AC45" s="517"/>
      <c r="AD45" s="345"/>
      <c r="AE45" s="345"/>
    </row>
    <row r="46" spans="18:31" ht="15">
      <c r="R46" s="345"/>
      <c r="S46" s="514"/>
      <c r="T46" s="514"/>
      <c r="U46" s="514"/>
      <c r="V46" s="514"/>
      <c r="W46" s="514"/>
      <c r="X46" s="514"/>
      <c r="Y46" s="514"/>
      <c r="Z46" s="514"/>
      <c r="AA46" s="514"/>
      <c r="AB46" s="514"/>
      <c r="AC46" s="517"/>
      <c r="AD46" s="345"/>
      <c r="AE46" s="345"/>
    </row>
    <row r="47" spans="18:31" ht="15">
      <c r="R47" s="345"/>
      <c r="S47" s="514"/>
      <c r="T47" s="514"/>
      <c r="U47" s="514"/>
      <c r="V47" s="514"/>
      <c r="W47" s="514"/>
      <c r="X47" s="514"/>
      <c r="Y47" s="514"/>
      <c r="Z47" s="514"/>
      <c r="AA47" s="514"/>
      <c r="AB47" s="514"/>
      <c r="AC47" s="517"/>
      <c r="AD47" s="345"/>
      <c r="AE47" s="345"/>
    </row>
    <row r="48" spans="18:31" ht="15">
      <c r="R48" s="345"/>
      <c r="S48" s="514"/>
      <c r="T48" s="516"/>
      <c r="U48" s="514"/>
      <c r="V48" s="514"/>
      <c r="W48" s="514"/>
      <c r="X48" s="514"/>
      <c r="Y48" s="514"/>
      <c r="Z48" s="514"/>
      <c r="AA48" s="514"/>
      <c r="AB48" s="514"/>
      <c r="AC48" s="517"/>
      <c r="AD48" s="345"/>
      <c r="AE48" s="345"/>
    </row>
    <row r="49" spans="18:31" ht="15">
      <c r="R49" s="345"/>
      <c r="S49" s="514"/>
      <c r="T49" s="516"/>
      <c r="U49" s="516"/>
      <c r="V49" s="514"/>
      <c r="W49" s="514"/>
      <c r="X49" s="514"/>
      <c r="Y49" s="514"/>
      <c r="Z49" s="514"/>
      <c r="AA49" s="514"/>
      <c r="AB49" s="514"/>
      <c r="AC49" s="517"/>
      <c r="AD49" s="345"/>
      <c r="AE49" s="345"/>
    </row>
    <row r="50" spans="18:31">
      <c r="R50" s="345"/>
      <c r="S50" s="345"/>
      <c r="T50" s="345"/>
      <c r="U50" s="345"/>
      <c r="V50" s="345"/>
      <c r="W50" s="345"/>
      <c r="X50" s="345"/>
      <c r="Y50" s="345"/>
      <c r="Z50" s="345"/>
      <c r="AA50" s="345"/>
      <c r="AB50" s="345"/>
      <c r="AC50" s="345"/>
      <c r="AD50" s="345"/>
      <c r="AE50" s="345"/>
    </row>
    <row r="51" spans="18:31">
      <c r="R51" s="345"/>
      <c r="S51" s="345"/>
      <c r="T51" s="345"/>
      <c r="U51" s="345"/>
      <c r="V51" s="345"/>
      <c r="W51" s="345"/>
      <c r="X51" s="345"/>
      <c r="Y51" s="345"/>
      <c r="Z51" s="345"/>
      <c r="AA51" s="345"/>
      <c r="AB51" s="345"/>
      <c r="AC51" s="345"/>
      <c r="AD51" s="345"/>
      <c r="AE51" s="345"/>
    </row>
    <row r="52" spans="18:31">
      <c r="R52" s="345"/>
      <c r="S52" s="345"/>
      <c r="T52" s="345"/>
      <c r="U52" s="345"/>
      <c r="V52" s="345"/>
      <c r="W52" s="345"/>
      <c r="X52" s="345"/>
      <c r="Y52" s="345"/>
      <c r="Z52" s="345"/>
      <c r="AA52" s="345"/>
      <c r="AB52" s="345"/>
      <c r="AC52" s="345"/>
      <c r="AD52" s="345"/>
      <c r="AE52" s="345"/>
    </row>
    <row r="53" spans="18:31">
      <c r="R53" s="345"/>
      <c r="S53" s="345"/>
      <c r="T53" s="345"/>
      <c r="U53" s="345"/>
      <c r="V53" s="345"/>
      <c r="W53" s="345"/>
      <c r="X53" s="345"/>
      <c r="Y53" s="345"/>
      <c r="Z53" s="345"/>
      <c r="AA53" s="345"/>
      <c r="AB53" s="345"/>
      <c r="AC53" s="345"/>
      <c r="AD53" s="345"/>
      <c r="AE53" s="345"/>
    </row>
    <row r="54" spans="18:31">
      <c r="R54" s="345"/>
      <c r="S54" s="345"/>
      <c r="T54" s="345"/>
      <c r="U54" s="345"/>
      <c r="V54" s="345"/>
      <c r="W54" s="345"/>
      <c r="X54" s="345"/>
      <c r="Y54" s="345"/>
      <c r="Z54" s="345"/>
      <c r="AA54" s="345"/>
      <c r="AB54" s="345"/>
      <c r="AC54" s="345"/>
      <c r="AD54" s="345"/>
      <c r="AE54" s="345"/>
    </row>
    <row r="55" spans="18:31">
      <c r="R55" s="345"/>
      <c r="S55" s="345"/>
      <c r="T55" s="345"/>
      <c r="U55" s="345"/>
      <c r="V55" s="345"/>
      <c r="W55" s="345"/>
      <c r="X55" s="345"/>
      <c r="Y55" s="345"/>
      <c r="Z55" s="345"/>
      <c r="AA55" s="345"/>
      <c r="AB55" s="345"/>
      <c r="AC55" s="345"/>
      <c r="AD55" s="345"/>
      <c r="AE55" s="345"/>
    </row>
    <row r="56" spans="18:31">
      <c r="R56" s="345"/>
      <c r="S56" s="345"/>
      <c r="T56" s="345"/>
      <c r="U56" s="345"/>
      <c r="V56" s="345"/>
      <c r="W56" s="345"/>
      <c r="X56" s="345"/>
      <c r="Y56" s="345"/>
      <c r="Z56" s="345"/>
      <c r="AA56" s="345"/>
      <c r="AB56" s="345"/>
      <c r="AC56" s="345"/>
      <c r="AD56" s="345"/>
      <c r="AE56" s="345"/>
    </row>
    <row r="57" spans="18:31">
      <c r="R57" s="345"/>
      <c r="S57" s="345"/>
      <c r="T57" s="345"/>
      <c r="U57" s="345"/>
      <c r="V57" s="345"/>
      <c r="W57" s="345"/>
      <c r="X57" s="345"/>
      <c r="Y57" s="345"/>
      <c r="Z57" s="345"/>
      <c r="AA57" s="345"/>
      <c r="AB57" s="345"/>
      <c r="AC57" s="345"/>
      <c r="AD57" s="345"/>
      <c r="AE57" s="345"/>
    </row>
    <row r="58" spans="18:31">
      <c r="R58" s="345"/>
      <c r="S58" s="345"/>
      <c r="T58" s="345"/>
      <c r="U58" s="345"/>
      <c r="V58" s="345"/>
      <c r="W58" s="345"/>
      <c r="X58" s="345"/>
      <c r="Y58" s="345"/>
      <c r="Z58" s="345"/>
      <c r="AA58" s="345"/>
      <c r="AB58" s="345"/>
      <c r="AC58" s="345"/>
      <c r="AD58" s="345"/>
      <c r="AE58" s="345"/>
    </row>
    <row r="59" spans="18:31">
      <c r="R59" s="345"/>
      <c r="S59" s="345"/>
      <c r="T59" s="345"/>
      <c r="U59" s="345"/>
      <c r="V59" s="345"/>
      <c r="W59" s="345"/>
      <c r="X59" s="345"/>
      <c r="Y59" s="345"/>
      <c r="Z59" s="345"/>
      <c r="AA59" s="345"/>
      <c r="AB59" s="345"/>
      <c r="AC59" s="345"/>
      <c r="AD59" s="345"/>
      <c r="AE59" s="345"/>
    </row>
    <row r="60" spans="18:31">
      <c r="R60" s="345"/>
      <c r="S60" s="345"/>
      <c r="T60" s="345"/>
      <c r="U60" s="345"/>
      <c r="V60" s="345"/>
      <c r="W60" s="345"/>
      <c r="X60" s="345"/>
      <c r="Y60" s="345"/>
      <c r="Z60" s="345"/>
      <c r="AA60" s="345"/>
      <c r="AB60" s="345"/>
      <c r="AC60" s="345"/>
      <c r="AD60" s="345"/>
      <c r="AE60" s="345"/>
    </row>
    <row r="61" spans="18:31">
      <c r="R61" s="345"/>
      <c r="S61" s="345"/>
      <c r="T61" s="345"/>
      <c r="U61" s="345"/>
      <c r="V61" s="345"/>
      <c r="W61" s="345"/>
      <c r="X61" s="345"/>
      <c r="Y61" s="345"/>
      <c r="Z61" s="345"/>
      <c r="AA61" s="345"/>
      <c r="AB61" s="345"/>
      <c r="AC61" s="345"/>
      <c r="AD61" s="345"/>
      <c r="AE61" s="345"/>
    </row>
    <row r="62" spans="18:31">
      <c r="R62" s="345"/>
      <c r="S62" s="345"/>
      <c r="T62" s="345"/>
      <c r="U62" s="345"/>
      <c r="V62" s="345"/>
      <c r="W62" s="345"/>
      <c r="X62" s="345"/>
      <c r="Y62" s="345"/>
      <c r="Z62" s="345"/>
      <c r="AA62" s="345"/>
      <c r="AB62" s="345"/>
      <c r="AC62" s="345"/>
      <c r="AD62" s="345"/>
      <c r="AE62" s="345"/>
    </row>
    <row r="63" spans="18:31">
      <c r="R63" s="345"/>
      <c r="S63" s="345"/>
      <c r="T63" s="345"/>
      <c r="U63" s="345"/>
      <c r="V63" s="345"/>
      <c r="W63" s="345"/>
      <c r="X63" s="345"/>
      <c r="Y63" s="345"/>
      <c r="Z63" s="345"/>
      <c r="AA63" s="345"/>
      <c r="AB63" s="345"/>
      <c r="AC63" s="345"/>
      <c r="AD63" s="345"/>
      <c r="AE63" s="345"/>
    </row>
    <row r="64" spans="18:31">
      <c r="R64" s="345"/>
      <c r="S64" s="345"/>
      <c r="T64" s="345"/>
      <c r="U64" s="345"/>
      <c r="V64" s="345"/>
      <c r="W64" s="345"/>
      <c r="X64" s="345"/>
      <c r="Y64" s="345"/>
      <c r="Z64" s="345"/>
      <c r="AA64" s="345"/>
      <c r="AB64" s="345"/>
      <c r="AC64" s="345"/>
      <c r="AD64" s="345"/>
      <c r="AE64" s="345"/>
    </row>
    <row r="65" spans="18:31">
      <c r="R65" s="345"/>
      <c r="S65" s="345"/>
      <c r="T65" s="345"/>
      <c r="U65" s="345"/>
      <c r="V65" s="345"/>
      <c r="W65" s="345"/>
      <c r="X65" s="345"/>
      <c r="Y65" s="345"/>
      <c r="Z65" s="345"/>
      <c r="AA65" s="345"/>
      <c r="AB65" s="345"/>
      <c r="AC65" s="345"/>
      <c r="AD65" s="345"/>
      <c r="AE65" s="345"/>
    </row>
    <row r="66" spans="18:31">
      <c r="R66" s="345"/>
      <c r="S66" s="345"/>
      <c r="T66" s="345"/>
      <c r="U66" s="345"/>
      <c r="V66" s="345"/>
      <c r="W66" s="345"/>
      <c r="X66" s="345"/>
      <c r="Y66" s="345"/>
      <c r="Z66" s="345"/>
      <c r="AA66" s="345"/>
      <c r="AB66" s="345"/>
      <c r="AC66" s="345"/>
      <c r="AD66" s="345"/>
      <c r="AE66" s="345"/>
    </row>
    <row r="67" spans="18:31">
      <c r="R67" s="345"/>
      <c r="S67" s="345"/>
      <c r="T67" s="345"/>
      <c r="U67" s="345"/>
      <c r="V67" s="345"/>
      <c r="W67" s="345"/>
      <c r="X67" s="345"/>
      <c r="Y67" s="345"/>
      <c r="Z67" s="345"/>
      <c r="AA67" s="345"/>
      <c r="AB67" s="345"/>
      <c r="AC67" s="345"/>
      <c r="AD67" s="345"/>
      <c r="AE67" s="345"/>
    </row>
    <row r="68" spans="18:31">
      <c r="R68" s="345"/>
      <c r="S68" s="345"/>
      <c r="T68" s="345"/>
      <c r="U68" s="345"/>
      <c r="V68" s="345"/>
      <c r="W68" s="345"/>
      <c r="X68" s="345"/>
      <c r="Y68" s="345"/>
      <c r="Z68" s="345"/>
      <c r="AA68" s="345"/>
      <c r="AB68" s="345"/>
      <c r="AC68" s="345"/>
      <c r="AD68" s="345"/>
      <c r="AE68" s="345"/>
    </row>
    <row r="69" spans="18:31">
      <c r="R69" s="345"/>
      <c r="S69" s="345"/>
      <c r="T69" s="345"/>
      <c r="U69" s="345"/>
      <c r="V69" s="345"/>
      <c r="W69" s="345"/>
      <c r="X69" s="345"/>
      <c r="Y69" s="345"/>
      <c r="Z69" s="345"/>
      <c r="AA69" s="345"/>
      <c r="AB69" s="345"/>
      <c r="AC69" s="345"/>
      <c r="AD69" s="345"/>
      <c r="AE69" s="345"/>
    </row>
    <row r="70" spans="18:31">
      <c r="R70" s="345"/>
      <c r="S70" s="345"/>
      <c r="T70" s="345"/>
      <c r="U70" s="345"/>
      <c r="V70" s="345"/>
      <c r="W70" s="345"/>
      <c r="X70" s="345"/>
      <c r="Y70" s="345"/>
      <c r="Z70" s="345"/>
      <c r="AA70" s="345"/>
      <c r="AB70" s="345"/>
      <c r="AC70" s="345"/>
      <c r="AD70" s="345"/>
      <c r="AE70" s="345"/>
    </row>
    <row r="71" spans="18:31">
      <c r="R71" s="345"/>
      <c r="S71" s="345"/>
      <c r="T71" s="345"/>
      <c r="U71" s="345"/>
      <c r="V71" s="345"/>
      <c r="W71" s="345"/>
      <c r="X71" s="345"/>
      <c r="Y71" s="345"/>
      <c r="Z71" s="345"/>
      <c r="AA71" s="345"/>
      <c r="AB71" s="345"/>
      <c r="AC71" s="345"/>
      <c r="AD71" s="345"/>
      <c r="AE71" s="345"/>
    </row>
    <row r="72" spans="18:31">
      <c r="R72" s="345"/>
      <c r="S72" s="345"/>
      <c r="T72" s="345"/>
      <c r="U72" s="345"/>
      <c r="V72" s="345"/>
      <c r="W72" s="345"/>
      <c r="X72" s="345"/>
      <c r="Y72" s="345"/>
      <c r="Z72" s="345"/>
      <c r="AA72" s="345"/>
      <c r="AB72" s="345"/>
      <c r="AC72" s="345"/>
      <c r="AD72" s="345"/>
      <c r="AE72" s="345"/>
    </row>
    <row r="73" spans="18:31">
      <c r="R73" s="345"/>
      <c r="S73" s="345"/>
      <c r="T73" s="345"/>
      <c r="U73" s="345"/>
      <c r="V73" s="345"/>
      <c r="W73" s="345"/>
      <c r="X73" s="345"/>
      <c r="Y73" s="345"/>
      <c r="Z73" s="345"/>
      <c r="AA73" s="345"/>
      <c r="AB73" s="345"/>
      <c r="AC73" s="345"/>
      <c r="AD73" s="345"/>
      <c r="AE73" s="345"/>
    </row>
    <row r="74" spans="18:31">
      <c r="R74" s="345"/>
      <c r="S74" s="345"/>
      <c r="T74" s="345"/>
      <c r="U74" s="345"/>
      <c r="V74" s="345"/>
      <c r="W74" s="345"/>
      <c r="X74" s="345"/>
      <c r="Y74" s="345"/>
      <c r="Z74" s="345"/>
      <c r="AA74" s="345"/>
      <c r="AB74" s="345"/>
      <c r="AC74" s="345"/>
      <c r="AD74" s="345"/>
      <c r="AE74" s="345"/>
    </row>
    <row r="75" spans="18:31">
      <c r="R75" s="345"/>
      <c r="S75" s="345"/>
      <c r="T75" s="345"/>
      <c r="U75" s="345"/>
      <c r="V75" s="345"/>
      <c r="W75" s="345"/>
      <c r="X75" s="345"/>
      <c r="Y75" s="345"/>
      <c r="Z75" s="345"/>
      <c r="AA75" s="345"/>
      <c r="AB75" s="345"/>
      <c r="AC75" s="345"/>
      <c r="AD75" s="345"/>
      <c r="AE75" s="345"/>
    </row>
    <row r="76" spans="18:31">
      <c r="R76" s="345"/>
      <c r="S76" s="345"/>
      <c r="T76" s="345"/>
      <c r="U76" s="345"/>
      <c r="V76" s="345"/>
      <c r="W76" s="345"/>
      <c r="X76" s="345"/>
      <c r="Y76" s="345"/>
      <c r="Z76" s="345"/>
      <c r="AA76" s="345"/>
      <c r="AB76" s="345"/>
      <c r="AC76" s="345"/>
      <c r="AD76" s="345"/>
      <c r="AE76" s="345"/>
    </row>
    <row r="77" spans="18:31">
      <c r="R77" s="345"/>
      <c r="S77" s="345"/>
      <c r="T77" s="345"/>
      <c r="U77" s="345"/>
      <c r="V77" s="345"/>
      <c r="W77" s="345"/>
      <c r="X77" s="345"/>
      <c r="Y77" s="345"/>
      <c r="Z77" s="345"/>
      <c r="AA77" s="345"/>
      <c r="AB77" s="345"/>
      <c r="AC77" s="345"/>
      <c r="AD77" s="345"/>
      <c r="AE77" s="345"/>
    </row>
    <row r="78" spans="18:31">
      <c r="R78" s="345"/>
      <c r="S78" s="345"/>
      <c r="T78" s="345"/>
      <c r="U78" s="345"/>
      <c r="V78" s="345"/>
      <c r="W78" s="345"/>
      <c r="X78" s="345"/>
      <c r="Y78" s="345"/>
      <c r="Z78" s="345"/>
      <c r="AA78" s="345"/>
      <c r="AB78" s="345"/>
      <c r="AC78" s="345"/>
      <c r="AD78" s="345"/>
      <c r="AE78" s="345"/>
    </row>
    <row r="79" spans="18:31">
      <c r="R79" s="345"/>
      <c r="S79" s="345"/>
      <c r="T79" s="345"/>
      <c r="U79" s="345"/>
      <c r="V79" s="345"/>
      <c r="W79" s="345"/>
      <c r="X79" s="345"/>
      <c r="Y79" s="345"/>
      <c r="Z79" s="345"/>
      <c r="AA79" s="345"/>
      <c r="AB79" s="345"/>
      <c r="AC79" s="345"/>
      <c r="AD79" s="345"/>
      <c r="AE79" s="345"/>
    </row>
    <row r="80" spans="18:31">
      <c r="R80" s="345"/>
      <c r="S80" s="345"/>
      <c r="T80" s="345"/>
      <c r="U80" s="345"/>
      <c r="V80" s="345"/>
      <c r="W80" s="345"/>
      <c r="X80" s="345"/>
      <c r="Y80" s="345"/>
      <c r="Z80" s="345"/>
      <c r="AA80" s="345"/>
      <c r="AB80" s="345"/>
      <c r="AC80" s="345"/>
      <c r="AD80" s="345"/>
      <c r="AE80" s="345"/>
    </row>
    <row r="81" spans="18:31">
      <c r="R81" s="345"/>
      <c r="S81" s="345"/>
      <c r="T81" s="345"/>
      <c r="U81" s="345"/>
      <c r="V81" s="345"/>
      <c r="W81" s="345"/>
      <c r="X81" s="345"/>
      <c r="Y81" s="345"/>
      <c r="Z81" s="345"/>
      <c r="AA81" s="345"/>
      <c r="AB81" s="345"/>
      <c r="AC81" s="345"/>
      <c r="AD81" s="345"/>
      <c r="AE81" s="345"/>
    </row>
    <row r="82" spans="18:31">
      <c r="R82" s="345"/>
      <c r="S82" s="345"/>
      <c r="T82" s="345"/>
      <c r="U82" s="345"/>
      <c r="V82" s="345"/>
      <c r="W82" s="345"/>
      <c r="X82" s="345"/>
      <c r="Y82" s="345"/>
      <c r="Z82" s="345"/>
      <c r="AA82" s="345"/>
      <c r="AB82" s="345"/>
      <c r="AC82" s="345"/>
      <c r="AD82" s="345"/>
      <c r="AE82" s="345"/>
    </row>
    <row r="83" spans="18:31">
      <c r="R83" s="345"/>
      <c r="S83" s="345"/>
      <c r="T83" s="345"/>
      <c r="U83" s="345"/>
      <c r="V83" s="345"/>
      <c r="W83" s="345"/>
      <c r="X83" s="345"/>
      <c r="Y83" s="345"/>
      <c r="Z83" s="345"/>
      <c r="AA83" s="345"/>
      <c r="AB83" s="345"/>
      <c r="AC83" s="345"/>
      <c r="AD83" s="345"/>
      <c r="AE83" s="345"/>
    </row>
    <row r="84" spans="18:31">
      <c r="R84" s="345"/>
      <c r="S84" s="345"/>
      <c r="T84" s="345"/>
      <c r="U84" s="345"/>
      <c r="V84" s="345"/>
      <c r="W84" s="345"/>
      <c r="X84" s="345"/>
      <c r="Y84" s="345"/>
      <c r="Z84" s="345"/>
      <c r="AA84" s="345"/>
      <c r="AB84" s="345"/>
      <c r="AC84" s="345"/>
      <c r="AD84" s="345"/>
      <c r="AE84" s="345"/>
    </row>
    <row r="85" spans="18:31">
      <c r="R85" s="345"/>
      <c r="S85" s="345"/>
      <c r="T85" s="345"/>
      <c r="U85" s="345"/>
      <c r="V85" s="345"/>
      <c r="W85" s="345"/>
      <c r="X85" s="345"/>
      <c r="Y85" s="345"/>
      <c r="Z85" s="345"/>
      <c r="AA85" s="345"/>
      <c r="AB85" s="345"/>
      <c r="AC85" s="345"/>
      <c r="AD85" s="345"/>
      <c r="AE85" s="345"/>
    </row>
    <row r="86" spans="18:31">
      <c r="R86" s="345"/>
      <c r="S86" s="345"/>
      <c r="T86" s="345"/>
      <c r="U86" s="345"/>
      <c r="V86" s="345"/>
      <c r="W86" s="345"/>
      <c r="X86" s="345"/>
      <c r="Y86" s="345"/>
      <c r="Z86" s="345"/>
      <c r="AA86" s="345"/>
      <c r="AB86" s="345"/>
      <c r="AC86" s="345"/>
      <c r="AD86" s="345"/>
      <c r="AE86" s="345"/>
    </row>
    <row r="87" spans="18:31">
      <c r="R87" s="345"/>
      <c r="S87" s="345"/>
      <c r="T87" s="345"/>
      <c r="U87" s="345"/>
      <c r="V87" s="345"/>
      <c r="W87" s="345"/>
      <c r="X87" s="345"/>
      <c r="Y87" s="345"/>
      <c r="Z87" s="345"/>
      <c r="AA87" s="345"/>
      <c r="AB87" s="345"/>
      <c r="AC87" s="345"/>
      <c r="AD87" s="345"/>
      <c r="AE87" s="345"/>
    </row>
    <row r="88" spans="18:31">
      <c r="R88" s="345"/>
      <c r="S88" s="345"/>
      <c r="T88" s="345"/>
      <c r="U88" s="345"/>
      <c r="V88" s="345"/>
      <c r="W88" s="345"/>
      <c r="X88" s="345"/>
      <c r="Y88" s="345"/>
      <c r="Z88" s="345"/>
      <c r="AA88" s="345"/>
      <c r="AB88" s="345"/>
      <c r="AC88" s="345"/>
      <c r="AD88" s="345"/>
      <c r="AE88" s="345"/>
    </row>
    <row r="89" spans="18:31">
      <c r="R89" s="345"/>
      <c r="S89" s="345"/>
      <c r="T89" s="345"/>
      <c r="U89" s="345"/>
      <c r="V89" s="345"/>
      <c r="W89" s="345"/>
      <c r="X89" s="345"/>
      <c r="Y89" s="345"/>
      <c r="Z89" s="345"/>
      <c r="AA89" s="345"/>
      <c r="AB89" s="345"/>
      <c r="AC89" s="345"/>
      <c r="AD89" s="345"/>
      <c r="AE89" s="345"/>
    </row>
    <row r="90" spans="18:31">
      <c r="R90" s="345"/>
      <c r="S90" s="345"/>
      <c r="T90" s="345"/>
      <c r="U90" s="345"/>
      <c r="V90" s="345"/>
      <c r="W90" s="345"/>
      <c r="X90" s="345"/>
      <c r="Y90" s="345"/>
      <c r="Z90" s="345"/>
      <c r="AA90" s="345"/>
      <c r="AB90" s="345"/>
      <c r="AC90" s="345"/>
      <c r="AD90" s="345"/>
      <c r="AE90" s="345"/>
    </row>
    <row r="91" spans="18:31">
      <c r="R91" s="345"/>
      <c r="S91" s="345"/>
      <c r="T91" s="345"/>
      <c r="U91" s="345"/>
      <c r="V91" s="345"/>
      <c r="W91" s="345"/>
      <c r="X91" s="345"/>
      <c r="Y91" s="345"/>
      <c r="Z91" s="345"/>
      <c r="AA91" s="345"/>
      <c r="AB91" s="345"/>
      <c r="AC91" s="345"/>
      <c r="AD91" s="345"/>
      <c r="AE91" s="345"/>
    </row>
    <row r="92" spans="18:31">
      <c r="R92" s="345"/>
      <c r="S92" s="345"/>
      <c r="T92" s="345"/>
      <c r="U92" s="345"/>
      <c r="V92" s="345"/>
      <c r="W92" s="345"/>
      <c r="X92" s="345"/>
      <c r="Y92" s="345"/>
      <c r="Z92" s="345"/>
      <c r="AA92" s="345"/>
      <c r="AB92" s="345"/>
      <c r="AC92" s="345"/>
      <c r="AD92" s="345"/>
      <c r="AE92" s="345"/>
    </row>
    <row r="93" spans="18:31">
      <c r="R93" s="345"/>
      <c r="S93" s="345"/>
      <c r="T93" s="345"/>
      <c r="U93" s="345"/>
      <c r="V93" s="345"/>
      <c r="W93" s="345"/>
      <c r="X93" s="345"/>
      <c r="Y93" s="345"/>
      <c r="Z93" s="345"/>
      <c r="AA93" s="345"/>
      <c r="AB93" s="345"/>
      <c r="AC93" s="345"/>
      <c r="AD93" s="345"/>
      <c r="AE93" s="345"/>
    </row>
    <row r="94" spans="18:31">
      <c r="R94" s="345"/>
      <c r="S94" s="345"/>
      <c r="T94" s="345"/>
      <c r="U94" s="345"/>
      <c r="V94" s="345"/>
      <c r="W94" s="345"/>
      <c r="X94" s="345"/>
      <c r="Y94" s="345"/>
      <c r="Z94" s="345"/>
      <c r="AA94" s="345"/>
      <c r="AB94" s="345"/>
      <c r="AC94" s="345"/>
      <c r="AD94" s="345"/>
      <c r="AE94" s="345"/>
    </row>
    <row r="95" spans="18:31">
      <c r="R95" s="345"/>
      <c r="S95" s="345"/>
      <c r="T95" s="345"/>
      <c r="U95" s="345"/>
      <c r="V95" s="345"/>
      <c r="W95" s="345"/>
      <c r="X95" s="345"/>
      <c r="Y95" s="345"/>
      <c r="Z95" s="345"/>
      <c r="AA95" s="345"/>
      <c r="AB95" s="345"/>
      <c r="AC95" s="345"/>
      <c r="AD95" s="345"/>
      <c r="AE95" s="345"/>
    </row>
    <row r="96" spans="18:31">
      <c r="R96" s="345"/>
      <c r="S96" s="345"/>
      <c r="T96" s="345"/>
      <c r="U96" s="345"/>
      <c r="V96" s="345"/>
      <c r="W96" s="345"/>
      <c r="X96" s="345"/>
      <c r="Y96" s="345"/>
      <c r="Z96" s="345"/>
      <c r="AA96" s="345"/>
      <c r="AB96" s="345"/>
      <c r="AC96" s="345"/>
      <c r="AD96" s="345"/>
      <c r="AE96" s="345"/>
    </row>
    <row r="97" spans="1:31">
      <c r="R97" s="345"/>
      <c r="S97" s="345"/>
      <c r="T97" s="345"/>
      <c r="U97" s="345"/>
      <c r="V97" s="345"/>
      <c r="W97" s="345"/>
      <c r="X97" s="345"/>
      <c r="Y97" s="345"/>
      <c r="Z97" s="345"/>
      <c r="AA97" s="345"/>
      <c r="AB97" s="345"/>
      <c r="AC97" s="345"/>
      <c r="AD97" s="345"/>
      <c r="AE97" s="345"/>
    </row>
    <row r="98" spans="1:31">
      <c r="R98" s="345"/>
      <c r="S98" s="345"/>
      <c r="T98" s="345"/>
      <c r="U98" s="345"/>
      <c r="V98" s="345"/>
      <c r="W98" s="345"/>
      <c r="X98" s="345"/>
      <c r="Y98" s="345"/>
      <c r="Z98" s="345"/>
      <c r="AA98" s="345"/>
      <c r="AB98" s="345"/>
      <c r="AC98" s="345"/>
      <c r="AD98" s="345"/>
      <c r="AE98" s="345"/>
    </row>
    <row r="99" spans="1:31">
      <c r="R99" s="345"/>
      <c r="S99" s="345"/>
      <c r="T99" s="345"/>
      <c r="U99" s="345"/>
      <c r="V99" s="345"/>
      <c r="W99" s="345"/>
      <c r="X99" s="345"/>
      <c r="Y99" s="345"/>
      <c r="Z99" s="345"/>
      <c r="AA99" s="345"/>
      <c r="AB99" s="345"/>
      <c r="AC99" s="345"/>
      <c r="AD99" s="345"/>
      <c r="AE99" s="345"/>
    </row>
    <row r="100" spans="1:31">
      <c r="R100" s="345"/>
      <c r="S100" s="345"/>
      <c r="T100" s="345"/>
      <c r="U100" s="345"/>
      <c r="V100" s="345"/>
      <c r="W100" s="345"/>
      <c r="X100" s="345"/>
      <c r="Y100" s="345"/>
      <c r="Z100" s="345"/>
      <c r="AA100" s="345"/>
      <c r="AB100" s="345"/>
      <c r="AC100" s="345"/>
      <c r="AD100" s="345"/>
      <c r="AE100" s="345"/>
    </row>
    <row r="101" spans="1:31">
      <c r="P101" s="88"/>
      <c r="R101" s="345"/>
      <c r="S101" s="345"/>
      <c r="T101" s="345"/>
      <c r="U101" s="345"/>
      <c r="V101" s="345"/>
      <c r="W101" s="345"/>
      <c r="X101" s="345"/>
      <c r="Y101" s="345"/>
      <c r="Z101" s="345"/>
      <c r="AA101" s="345"/>
      <c r="AB101" s="345"/>
      <c r="AC101" s="345"/>
      <c r="AD101" s="345"/>
      <c r="AE101" s="345"/>
    </row>
    <row r="102" spans="1:31">
      <c r="P102" s="88"/>
      <c r="R102" s="345"/>
      <c r="S102" s="345"/>
      <c r="T102" s="345"/>
      <c r="U102" s="345"/>
      <c r="V102" s="345"/>
      <c r="W102" s="345"/>
      <c r="X102" s="345"/>
      <c r="Y102" s="345"/>
      <c r="Z102" s="345"/>
      <c r="AA102" s="345"/>
      <c r="AB102" s="345"/>
      <c r="AC102" s="345"/>
      <c r="AD102" s="345"/>
      <c r="AE102" s="345"/>
    </row>
    <row r="103" spans="1:31">
      <c r="P103" s="88"/>
      <c r="R103" s="345"/>
      <c r="S103" s="345"/>
      <c r="T103" s="345"/>
      <c r="U103" s="345"/>
      <c r="V103" s="345"/>
      <c r="W103" s="345"/>
      <c r="X103" s="345"/>
      <c r="Y103" s="345"/>
      <c r="Z103" s="345"/>
      <c r="AA103" s="345"/>
      <c r="AB103" s="345"/>
      <c r="AC103" s="345"/>
      <c r="AD103" s="345"/>
      <c r="AE103" s="345"/>
    </row>
    <row r="104" spans="1:31">
      <c r="P104" s="88"/>
      <c r="R104" s="345"/>
      <c r="S104" s="345"/>
      <c r="T104" s="345"/>
      <c r="U104" s="345"/>
      <c r="V104" s="345"/>
      <c r="W104" s="345"/>
      <c r="X104" s="345"/>
      <c r="Y104" s="345"/>
      <c r="Z104" s="345"/>
      <c r="AA104" s="345"/>
      <c r="AB104" s="345"/>
      <c r="AC104" s="345"/>
      <c r="AD104" s="345"/>
      <c r="AE104" s="345"/>
    </row>
    <row r="105" spans="1:31">
      <c r="P105" s="88"/>
      <c r="R105" s="345"/>
      <c r="S105" s="345"/>
      <c r="T105" s="345"/>
      <c r="U105" s="345"/>
      <c r="V105" s="345"/>
      <c r="W105" s="345"/>
      <c r="X105" s="345"/>
      <c r="Y105" s="345"/>
      <c r="Z105" s="345"/>
      <c r="AA105" s="345"/>
      <c r="AB105" s="345"/>
      <c r="AC105" s="345"/>
      <c r="AD105" s="345"/>
      <c r="AE105" s="345"/>
    </row>
    <row r="106" spans="1:31">
      <c r="P106" s="88"/>
      <c r="R106" s="345"/>
      <c r="S106" s="345"/>
      <c r="T106" s="345"/>
      <c r="U106" s="345"/>
      <c r="V106" s="345"/>
      <c r="W106" s="345"/>
      <c r="X106" s="345"/>
      <c r="Y106" s="345"/>
      <c r="Z106" s="345"/>
      <c r="AA106" s="345"/>
      <c r="AB106" s="345"/>
      <c r="AC106" s="345"/>
      <c r="AD106" s="345"/>
      <c r="AE106" s="345"/>
    </row>
    <row r="107" spans="1:31">
      <c r="P107" s="88"/>
      <c r="R107" s="345"/>
      <c r="S107" s="345"/>
      <c r="T107" s="345"/>
      <c r="U107" s="345"/>
      <c r="V107" s="345"/>
      <c r="W107" s="345"/>
      <c r="X107" s="345"/>
      <c r="Y107" s="345"/>
      <c r="Z107" s="345"/>
      <c r="AA107" s="345"/>
      <c r="AB107" s="345"/>
      <c r="AC107" s="345"/>
      <c r="AD107" s="345"/>
      <c r="AE107" s="345"/>
    </row>
    <row r="108" spans="1:31">
      <c r="P108" s="88"/>
      <c r="R108" s="345"/>
      <c r="S108" s="345"/>
      <c r="T108" s="345"/>
      <c r="U108" s="345"/>
      <c r="V108" s="345"/>
      <c r="W108" s="345"/>
      <c r="X108" s="345"/>
      <c r="Y108" s="345"/>
      <c r="Z108" s="345"/>
      <c r="AA108" s="345"/>
      <c r="AB108" s="345"/>
      <c r="AC108" s="345"/>
      <c r="AD108" s="345"/>
      <c r="AE108" s="345"/>
    </row>
    <row r="109" spans="1:31">
      <c r="P109" s="88"/>
      <c r="R109" s="345"/>
      <c r="S109" s="345"/>
      <c r="T109" s="345"/>
      <c r="U109" s="345"/>
      <c r="V109" s="345"/>
      <c r="W109" s="345"/>
      <c r="X109" s="345"/>
      <c r="Y109" s="345"/>
      <c r="Z109" s="345"/>
      <c r="AA109" s="345"/>
      <c r="AB109" s="345"/>
      <c r="AC109" s="345"/>
      <c r="AD109" s="345"/>
      <c r="AE109" s="345"/>
    </row>
    <row r="110" spans="1:31">
      <c r="P110" s="88"/>
      <c r="R110" s="345"/>
      <c r="S110" s="345"/>
      <c r="T110" s="345"/>
      <c r="U110" s="345"/>
      <c r="V110" s="345"/>
      <c r="W110" s="345"/>
      <c r="X110" s="345"/>
      <c r="Y110" s="345"/>
      <c r="Z110" s="345"/>
      <c r="AA110" s="345"/>
      <c r="AB110" s="345"/>
      <c r="AC110" s="345"/>
      <c r="AD110" s="345"/>
      <c r="AE110" s="345"/>
    </row>
    <row r="111" spans="1:31" ht="12.75" hidden="1" customHeight="1">
      <c r="A111" s="88">
        <v>2004</v>
      </c>
      <c r="P111" s="88"/>
      <c r="R111" s="345"/>
      <c r="S111" s="345"/>
      <c r="T111" s="345"/>
      <c r="U111" s="345"/>
      <c r="V111" s="345"/>
      <c r="W111" s="345"/>
      <c r="X111" s="345"/>
      <c r="Y111" s="345"/>
      <c r="Z111" s="345"/>
      <c r="AA111" s="345"/>
      <c r="AB111" s="345"/>
      <c r="AC111" s="345"/>
      <c r="AD111" s="345"/>
      <c r="AE111" s="345"/>
    </row>
    <row r="112" spans="1:31" ht="15.75" hidden="1" customHeight="1">
      <c r="A112" s="586" t="s">
        <v>10</v>
      </c>
      <c r="B112" s="587" t="s">
        <v>15</v>
      </c>
      <c r="C112" s="587"/>
      <c r="D112" s="587"/>
      <c r="E112" s="587" t="s">
        <v>16</v>
      </c>
      <c r="F112" s="587"/>
      <c r="G112" s="587"/>
      <c r="H112" s="587" t="s">
        <v>17</v>
      </c>
      <c r="I112" s="587"/>
      <c r="J112" s="587"/>
      <c r="K112" s="587" t="s">
        <v>14</v>
      </c>
      <c r="L112" s="587"/>
      <c r="M112" s="587"/>
      <c r="N112" s="327" t="s">
        <v>9</v>
      </c>
      <c r="O112" s="327"/>
      <c r="P112" s="88"/>
      <c r="R112" s="345"/>
      <c r="S112" s="345"/>
      <c r="T112" s="345"/>
      <c r="U112" s="345"/>
      <c r="V112" s="345"/>
      <c r="W112" s="345"/>
      <c r="X112" s="345"/>
      <c r="Y112" s="345"/>
      <c r="Z112" s="345"/>
      <c r="AA112" s="345"/>
      <c r="AB112" s="345"/>
      <c r="AC112" s="345"/>
      <c r="AD112" s="345"/>
      <c r="AE112" s="345"/>
    </row>
    <row r="113" spans="1:31" ht="47.25" hidden="1" customHeight="1">
      <c r="A113" s="586"/>
      <c r="B113" s="162" t="s">
        <v>3</v>
      </c>
      <c r="C113" s="162" t="s">
        <v>2</v>
      </c>
      <c r="D113" s="162" t="s">
        <v>20</v>
      </c>
      <c r="E113" s="162" t="s">
        <v>3</v>
      </c>
      <c r="F113" s="162" t="s">
        <v>2</v>
      </c>
      <c r="G113" s="162" t="s">
        <v>20</v>
      </c>
      <c r="H113" s="162" t="s">
        <v>3</v>
      </c>
      <c r="I113" s="162" t="s">
        <v>2</v>
      </c>
      <c r="J113" s="162" t="s">
        <v>20</v>
      </c>
      <c r="K113" s="162" t="s">
        <v>3</v>
      </c>
      <c r="L113" s="162" t="s">
        <v>2</v>
      </c>
      <c r="M113" s="162" t="s">
        <v>20</v>
      </c>
      <c r="N113" s="162" t="s">
        <v>3</v>
      </c>
      <c r="O113" s="162" t="s">
        <v>2</v>
      </c>
      <c r="P113" s="88"/>
      <c r="R113" s="345"/>
      <c r="S113" s="345"/>
      <c r="T113" s="345"/>
      <c r="U113" s="345"/>
      <c r="V113" s="345"/>
      <c r="W113" s="345"/>
      <c r="X113" s="345"/>
      <c r="Y113" s="345"/>
      <c r="Z113" s="345"/>
      <c r="AA113" s="345"/>
      <c r="AB113" s="345"/>
      <c r="AC113" s="345"/>
      <c r="AD113" s="345"/>
      <c r="AE113" s="345"/>
    </row>
    <row r="114" spans="1:31" ht="15" hidden="1" customHeight="1">
      <c r="A114" s="2">
        <v>1996</v>
      </c>
      <c r="B114" s="163">
        <v>50216</v>
      </c>
      <c r="C114" s="164">
        <v>58114</v>
      </c>
      <c r="D114" s="165">
        <f t="shared" ref="D114:D123" si="9">IF(C114=0, "NA", B114/C114)</f>
        <v>0.8640947103968063</v>
      </c>
      <c r="E114" s="163">
        <v>21215</v>
      </c>
      <c r="F114" s="164">
        <v>25045</v>
      </c>
      <c r="G114" s="165">
        <f t="shared" ref="G114:G123" si="10">IF(F114=0, "NA", E114/F114)</f>
        <v>0.84707526452385706</v>
      </c>
      <c r="H114" s="163">
        <v>4241</v>
      </c>
      <c r="I114" s="164">
        <v>5114</v>
      </c>
      <c r="J114" s="165">
        <f t="shared" ref="J114:J123" si="11">IF(I114=0, "NA", H114/I114)</f>
        <v>0.82929213922565503</v>
      </c>
      <c r="K114" s="163">
        <v>0</v>
      </c>
      <c r="L114" s="164">
        <v>0</v>
      </c>
      <c r="M114" s="165" t="str">
        <f t="shared" ref="M114:M123" si="12">IF(L114=0, "NA", K114/L114)</f>
        <v>NA</v>
      </c>
      <c r="N114" s="50">
        <f t="shared" ref="N114:N122" si="13">B114+E114+H114+K114</f>
        <v>75672</v>
      </c>
      <c r="O114" s="166">
        <f t="shared" ref="O114:O122" si="14">C114+F114+I114+L114</f>
        <v>88273</v>
      </c>
      <c r="P114" s="88"/>
      <c r="R114" s="345"/>
      <c r="S114" s="345"/>
      <c r="T114" s="345"/>
      <c r="U114" s="345"/>
      <c r="V114" s="345"/>
      <c r="W114" s="345"/>
      <c r="X114" s="345"/>
      <c r="Y114" s="345"/>
      <c r="Z114" s="345"/>
      <c r="AA114" s="345"/>
      <c r="AB114" s="345"/>
      <c r="AC114" s="345"/>
      <c r="AD114" s="345"/>
      <c r="AE114" s="345"/>
    </row>
    <row r="115" spans="1:31" ht="15" hidden="1" customHeight="1">
      <c r="A115" s="2">
        <v>1997</v>
      </c>
      <c r="B115" s="163">
        <v>62029</v>
      </c>
      <c r="C115" s="164">
        <v>69569</v>
      </c>
      <c r="D115" s="165">
        <f t="shared" si="9"/>
        <v>0.89161839324986703</v>
      </c>
      <c r="E115" s="163">
        <v>26998</v>
      </c>
      <c r="F115" s="164">
        <v>30297</v>
      </c>
      <c r="G115" s="165">
        <f t="shared" si="10"/>
        <v>0.89111133115489982</v>
      </c>
      <c r="H115" s="163">
        <v>7107</v>
      </c>
      <c r="I115" s="164">
        <v>7938</v>
      </c>
      <c r="J115" s="165">
        <f t="shared" si="11"/>
        <v>0.89531368102796671</v>
      </c>
      <c r="K115" s="163">
        <v>2</v>
      </c>
      <c r="L115" s="164">
        <v>2</v>
      </c>
      <c r="M115" s="165">
        <f t="shared" si="12"/>
        <v>1</v>
      </c>
      <c r="N115" s="50">
        <f t="shared" si="13"/>
        <v>96136</v>
      </c>
      <c r="O115" s="166">
        <f t="shared" si="14"/>
        <v>107806</v>
      </c>
      <c r="P115" s="88"/>
      <c r="R115" s="345"/>
      <c r="S115" s="345"/>
      <c r="T115" s="345"/>
      <c r="U115" s="345"/>
      <c r="V115" s="345"/>
      <c r="W115" s="345"/>
      <c r="X115" s="345"/>
      <c r="Y115" s="345"/>
      <c r="Z115" s="345"/>
      <c r="AA115" s="345"/>
      <c r="AB115" s="345"/>
      <c r="AC115" s="345"/>
      <c r="AD115" s="345"/>
      <c r="AE115" s="345"/>
    </row>
    <row r="116" spans="1:31" ht="15" hidden="1" customHeight="1">
      <c r="A116" s="2">
        <v>1998</v>
      </c>
      <c r="B116" s="163">
        <v>82547</v>
      </c>
      <c r="C116" s="164">
        <v>90285</v>
      </c>
      <c r="D116" s="165">
        <f t="shared" si="9"/>
        <v>0.91429362574070994</v>
      </c>
      <c r="E116" s="163">
        <v>40729</v>
      </c>
      <c r="F116" s="164">
        <v>44541</v>
      </c>
      <c r="G116" s="165">
        <f t="shared" si="10"/>
        <v>0.9144159313890573</v>
      </c>
      <c r="H116" s="163">
        <v>9388</v>
      </c>
      <c r="I116" s="164">
        <v>10241</v>
      </c>
      <c r="J116" s="165">
        <f t="shared" si="11"/>
        <v>0.91670735279757831</v>
      </c>
      <c r="K116" s="163">
        <v>0</v>
      </c>
      <c r="L116" s="164">
        <v>0</v>
      </c>
      <c r="M116" s="165" t="str">
        <f t="shared" si="12"/>
        <v>NA</v>
      </c>
      <c r="N116" s="50">
        <f t="shared" si="13"/>
        <v>132664</v>
      </c>
      <c r="O116" s="166">
        <f t="shared" si="14"/>
        <v>145067</v>
      </c>
      <c r="P116" s="88"/>
      <c r="R116" s="345"/>
      <c r="S116" s="345"/>
      <c r="T116" s="345"/>
      <c r="U116" s="345"/>
      <c r="V116" s="345"/>
      <c r="W116" s="345"/>
      <c r="X116" s="345"/>
      <c r="Y116" s="345"/>
      <c r="Z116" s="345"/>
      <c r="AA116" s="345"/>
      <c r="AB116" s="345"/>
      <c r="AC116" s="345"/>
      <c r="AD116" s="345"/>
      <c r="AE116" s="345"/>
    </row>
    <row r="117" spans="1:31" ht="15" hidden="1" customHeight="1">
      <c r="A117" s="2">
        <v>1999</v>
      </c>
      <c r="B117" s="163">
        <v>89636</v>
      </c>
      <c r="C117" s="164">
        <v>95474</v>
      </c>
      <c r="D117" s="165">
        <f t="shared" si="9"/>
        <v>0.93885246245051013</v>
      </c>
      <c r="E117" s="163">
        <v>41112</v>
      </c>
      <c r="F117" s="164">
        <v>43688</v>
      </c>
      <c r="G117" s="165">
        <f t="shared" si="10"/>
        <v>0.94103644021241528</v>
      </c>
      <c r="H117" s="163">
        <v>15258</v>
      </c>
      <c r="I117" s="164">
        <v>16148</v>
      </c>
      <c r="J117" s="165">
        <f t="shared" si="11"/>
        <v>0.94488481545702252</v>
      </c>
      <c r="K117" s="163">
        <v>1</v>
      </c>
      <c r="L117" s="164">
        <v>2</v>
      </c>
      <c r="M117" s="165">
        <f t="shared" si="12"/>
        <v>0.5</v>
      </c>
      <c r="N117" s="50">
        <f t="shared" si="13"/>
        <v>146007</v>
      </c>
      <c r="O117" s="166">
        <f t="shared" si="14"/>
        <v>155312</v>
      </c>
      <c r="P117" s="88"/>
      <c r="R117" s="345"/>
      <c r="S117" s="345"/>
      <c r="T117" s="345"/>
      <c r="U117" s="345"/>
      <c r="V117" s="345"/>
      <c r="W117" s="345"/>
      <c r="X117" s="345"/>
      <c r="Y117" s="345"/>
      <c r="Z117" s="345"/>
      <c r="AA117" s="345"/>
      <c r="AB117" s="345"/>
      <c r="AC117" s="345"/>
      <c r="AD117" s="345"/>
      <c r="AE117" s="345"/>
    </row>
    <row r="118" spans="1:31" ht="15" hidden="1" customHeight="1">
      <c r="A118" s="2">
        <v>2000</v>
      </c>
      <c r="B118" s="163">
        <v>98060</v>
      </c>
      <c r="C118" s="164">
        <v>103146</v>
      </c>
      <c r="D118" s="165">
        <f t="shared" si="9"/>
        <v>0.95069125317511105</v>
      </c>
      <c r="E118" s="163">
        <v>41688</v>
      </c>
      <c r="F118" s="164">
        <v>44096</v>
      </c>
      <c r="G118" s="165">
        <f t="shared" si="10"/>
        <v>0.94539187227866472</v>
      </c>
      <c r="H118" s="163">
        <v>14912</v>
      </c>
      <c r="I118" s="164">
        <v>15364</v>
      </c>
      <c r="J118" s="165">
        <f t="shared" si="11"/>
        <v>0.97058057797448583</v>
      </c>
      <c r="K118" s="163">
        <v>1</v>
      </c>
      <c r="L118" s="164">
        <v>1</v>
      </c>
      <c r="M118" s="165">
        <f t="shared" si="12"/>
        <v>1</v>
      </c>
      <c r="N118" s="50">
        <f t="shared" si="13"/>
        <v>154661</v>
      </c>
      <c r="O118" s="166">
        <f t="shared" si="14"/>
        <v>162607</v>
      </c>
      <c r="P118" s="88"/>
      <c r="R118" s="345"/>
      <c r="S118" s="345"/>
      <c r="T118" s="345"/>
      <c r="U118" s="345"/>
      <c r="V118" s="345"/>
      <c r="W118" s="345"/>
      <c r="X118" s="345"/>
      <c r="Y118" s="345"/>
      <c r="Z118" s="345"/>
      <c r="AA118" s="345"/>
      <c r="AB118" s="345"/>
      <c r="AC118" s="345"/>
      <c r="AD118" s="345"/>
      <c r="AE118" s="345"/>
    </row>
    <row r="119" spans="1:31" ht="15" hidden="1" customHeight="1">
      <c r="A119" s="2">
        <v>2001</v>
      </c>
      <c r="B119" s="163">
        <v>93916</v>
      </c>
      <c r="C119" s="164">
        <v>98021</v>
      </c>
      <c r="D119" s="165">
        <f t="shared" si="9"/>
        <v>0.95812121892247581</v>
      </c>
      <c r="E119" s="163">
        <v>43162</v>
      </c>
      <c r="F119" s="164">
        <v>45266</v>
      </c>
      <c r="G119" s="165">
        <f t="shared" si="10"/>
        <v>0.95351919763177662</v>
      </c>
      <c r="H119" s="163">
        <v>15763</v>
      </c>
      <c r="I119" s="164">
        <v>16267</v>
      </c>
      <c r="J119" s="165">
        <f t="shared" si="11"/>
        <v>0.96901702833958325</v>
      </c>
      <c r="K119" s="163">
        <v>3</v>
      </c>
      <c r="L119" s="164">
        <v>3</v>
      </c>
      <c r="M119" s="165">
        <f t="shared" si="12"/>
        <v>1</v>
      </c>
      <c r="N119" s="50">
        <f t="shared" si="13"/>
        <v>152844</v>
      </c>
      <c r="O119" s="166">
        <f t="shared" si="14"/>
        <v>159557</v>
      </c>
      <c r="P119" s="88"/>
      <c r="R119" s="345"/>
      <c r="S119" s="345"/>
      <c r="T119" s="345"/>
      <c r="U119" s="345"/>
      <c r="V119" s="345"/>
      <c r="W119" s="345"/>
      <c r="X119" s="345"/>
      <c r="Y119" s="345"/>
      <c r="Z119" s="345"/>
      <c r="AA119" s="345"/>
      <c r="AB119" s="345"/>
      <c r="AC119" s="345"/>
      <c r="AD119" s="345"/>
      <c r="AE119" s="345"/>
    </row>
    <row r="120" spans="1:31" ht="15" hidden="1" customHeight="1">
      <c r="A120" s="2">
        <v>2002</v>
      </c>
      <c r="B120" s="163">
        <v>38617</v>
      </c>
      <c r="C120" s="164">
        <v>39553</v>
      </c>
      <c r="D120" s="165">
        <f t="shared" si="9"/>
        <v>0.97633554976866488</v>
      </c>
      <c r="E120" s="163">
        <v>20432</v>
      </c>
      <c r="F120" s="164">
        <v>20993</v>
      </c>
      <c r="G120" s="165">
        <f t="shared" si="10"/>
        <v>0.97327680655456583</v>
      </c>
      <c r="H120" s="163">
        <v>6790</v>
      </c>
      <c r="I120" s="164">
        <v>6906</v>
      </c>
      <c r="J120" s="165">
        <f t="shared" si="11"/>
        <v>0.98320301187373293</v>
      </c>
      <c r="K120" s="163">
        <v>0</v>
      </c>
      <c r="L120" s="164">
        <v>0</v>
      </c>
      <c r="M120" s="165" t="str">
        <f t="shared" si="12"/>
        <v>NA</v>
      </c>
      <c r="N120" s="50">
        <f t="shared" si="13"/>
        <v>65839</v>
      </c>
      <c r="O120" s="166">
        <f t="shared" si="14"/>
        <v>67452</v>
      </c>
      <c r="P120" s="88"/>
      <c r="R120" s="345"/>
      <c r="S120" s="345"/>
      <c r="T120" s="345"/>
      <c r="U120" s="345"/>
      <c r="V120" s="345"/>
      <c r="W120" s="345"/>
      <c r="X120" s="345"/>
      <c r="Y120" s="345"/>
      <c r="Z120" s="345"/>
      <c r="AA120" s="345"/>
      <c r="AB120" s="345"/>
      <c r="AC120" s="345"/>
      <c r="AD120" s="345"/>
      <c r="AE120" s="345"/>
    </row>
    <row r="121" spans="1:31" ht="15" hidden="1" customHeight="1">
      <c r="A121" s="2">
        <v>2003</v>
      </c>
      <c r="B121" s="163">
        <v>17051</v>
      </c>
      <c r="C121" s="164">
        <v>17259</v>
      </c>
      <c r="D121" s="165">
        <f t="shared" si="9"/>
        <v>0.98794831682020978</v>
      </c>
      <c r="E121" s="163">
        <v>7188</v>
      </c>
      <c r="F121" s="164">
        <v>7270</v>
      </c>
      <c r="G121" s="165">
        <f t="shared" si="10"/>
        <v>0.9887207702888583</v>
      </c>
      <c r="H121" s="163">
        <v>3412</v>
      </c>
      <c r="I121" s="164">
        <v>3446</v>
      </c>
      <c r="J121" s="165">
        <f t="shared" si="11"/>
        <v>0.99013348810214741</v>
      </c>
      <c r="K121" s="163">
        <v>0</v>
      </c>
      <c r="L121" s="164">
        <v>0</v>
      </c>
      <c r="M121" s="165" t="str">
        <f t="shared" si="12"/>
        <v>NA</v>
      </c>
      <c r="N121" s="50">
        <f t="shared" si="13"/>
        <v>27651</v>
      </c>
      <c r="O121" s="166">
        <f t="shared" si="14"/>
        <v>27975</v>
      </c>
      <c r="P121" s="88"/>
      <c r="R121" s="345"/>
      <c r="S121" s="345"/>
      <c r="T121" s="345"/>
      <c r="U121" s="345"/>
      <c r="V121" s="345"/>
      <c r="W121" s="345"/>
      <c r="X121" s="345"/>
      <c r="Y121" s="345"/>
      <c r="Z121" s="345"/>
      <c r="AA121" s="345"/>
      <c r="AB121" s="345"/>
      <c r="AC121" s="345"/>
      <c r="AD121" s="345"/>
      <c r="AE121" s="345"/>
    </row>
    <row r="122" spans="1:31" ht="15" hidden="1" customHeight="1">
      <c r="A122" s="2">
        <v>2004</v>
      </c>
      <c r="B122" s="163">
        <v>11083</v>
      </c>
      <c r="C122" s="164">
        <v>11195</v>
      </c>
      <c r="D122" s="165">
        <f t="shared" si="9"/>
        <v>0.98999553372041094</v>
      </c>
      <c r="E122" s="163">
        <v>4565</v>
      </c>
      <c r="F122" s="164">
        <v>4608</v>
      </c>
      <c r="G122" s="165">
        <f t="shared" si="10"/>
        <v>0.99066840277777779</v>
      </c>
      <c r="H122" s="163">
        <v>1701</v>
      </c>
      <c r="I122" s="164">
        <v>1713</v>
      </c>
      <c r="J122" s="165">
        <f t="shared" si="11"/>
        <v>0.99299474605954463</v>
      </c>
      <c r="K122" s="163">
        <v>265</v>
      </c>
      <c r="L122" s="164">
        <v>267</v>
      </c>
      <c r="M122" s="165">
        <f t="shared" si="12"/>
        <v>0.99250936329588013</v>
      </c>
      <c r="N122" s="50">
        <f t="shared" si="13"/>
        <v>17614</v>
      </c>
      <c r="O122" s="166">
        <f t="shared" si="14"/>
        <v>17783</v>
      </c>
      <c r="P122" s="88"/>
      <c r="R122" s="345"/>
      <c r="S122" s="345"/>
      <c r="T122" s="345"/>
      <c r="U122" s="345"/>
      <c r="V122" s="345"/>
      <c r="W122" s="345"/>
      <c r="X122" s="345"/>
      <c r="Y122" s="345"/>
      <c r="Z122" s="345"/>
      <c r="AA122" s="345"/>
      <c r="AB122" s="345"/>
      <c r="AC122" s="345"/>
      <c r="AD122" s="345"/>
      <c r="AE122" s="345"/>
    </row>
    <row r="123" spans="1:31" ht="15" hidden="1">
      <c r="A123" s="2">
        <v>2005</v>
      </c>
      <c r="B123" s="163">
        <v>329</v>
      </c>
      <c r="C123" s="164">
        <v>332</v>
      </c>
      <c r="D123" s="165">
        <f t="shared" si="9"/>
        <v>0.99096385542168675</v>
      </c>
      <c r="E123" s="163">
        <v>230</v>
      </c>
      <c r="F123" s="164">
        <v>232</v>
      </c>
      <c r="G123" s="165">
        <f t="shared" si="10"/>
        <v>0.99137931034482762</v>
      </c>
      <c r="H123" s="163">
        <v>24</v>
      </c>
      <c r="I123" s="164">
        <v>24</v>
      </c>
      <c r="J123" s="165">
        <f t="shared" si="11"/>
        <v>1</v>
      </c>
      <c r="K123" s="163">
        <v>2</v>
      </c>
      <c r="L123" s="164">
        <v>2</v>
      </c>
      <c r="M123" s="165">
        <f t="shared" si="12"/>
        <v>1</v>
      </c>
      <c r="N123" s="50">
        <f>B123+E123+H123+K123</f>
        <v>585</v>
      </c>
      <c r="O123" s="166">
        <f>C123+F123+I123+L123</f>
        <v>590</v>
      </c>
      <c r="P123" s="88"/>
      <c r="R123" s="345"/>
      <c r="S123" s="345"/>
      <c r="T123" s="345"/>
      <c r="U123" s="345"/>
      <c r="V123" s="345"/>
      <c r="W123" s="345"/>
      <c r="X123" s="345"/>
      <c r="Y123" s="345"/>
      <c r="Z123" s="345"/>
      <c r="AA123" s="345"/>
      <c r="AB123" s="345"/>
      <c r="AC123" s="345"/>
      <c r="AD123" s="345"/>
      <c r="AE123" s="345"/>
    </row>
    <row r="124" spans="1:31" ht="15" hidden="1">
      <c r="A124" s="2"/>
      <c r="B124" s="163"/>
      <c r="C124" s="164"/>
      <c r="D124" s="165"/>
      <c r="E124" s="163"/>
      <c r="F124" s="164"/>
      <c r="G124" s="165"/>
      <c r="H124" s="163"/>
      <c r="I124" s="164"/>
      <c r="J124" s="165"/>
      <c r="K124" s="163"/>
      <c r="L124" s="164"/>
      <c r="M124" s="165"/>
      <c r="N124" s="50"/>
      <c r="O124" s="166"/>
      <c r="P124" s="88"/>
      <c r="R124" s="345"/>
      <c r="S124" s="345"/>
      <c r="T124" s="345"/>
      <c r="U124" s="345"/>
      <c r="V124" s="345"/>
      <c r="W124" s="345"/>
      <c r="X124" s="345"/>
      <c r="Y124" s="345"/>
      <c r="Z124" s="345"/>
      <c r="AA124" s="345"/>
      <c r="AB124" s="345"/>
      <c r="AC124" s="345"/>
      <c r="AD124" s="345"/>
      <c r="AE124" s="345"/>
    </row>
    <row r="125" spans="1:31" ht="15.75" hidden="1">
      <c r="A125" s="167" t="s">
        <v>9</v>
      </c>
      <c r="B125" s="168">
        <f>SUM(B114:B123)</f>
        <v>543484</v>
      </c>
      <c r="C125" s="169">
        <f>SUM(C114:C123)</f>
        <v>582948</v>
      </c>
      <c r="D125" s="170">
        <f>B125/C125</f>
        <v>0.93230270967564866</v>
      </c>
      <c r="E125" s="168">
        <f>SUM(E114:E123)</f>
        <v>247319</v>
      </c>
      <c r="F125" s="169">
        <f>SUM(F114:F123)</f>
        <v>266036</v>
      </c>
      <c r="G125" s="170">
        <f>E125/F125</f>
        <v>0.92964486009412262</v>
      </c>
      <c r="H125" s="168">
        <f>SUM(H114:H123)</f>
        <v>78596</v>
      </c>
      <c r="I125" s="169">
        <f>SUM(I114:I123)</f>
        <v>83161</v>
      </c>
      <c r="J125" s="170">
        <f>H125/I125</f>
        <v>0.94510648020105581</v>
      </c>
      <c r="K125" s="168">
        <f>SUM(K114:K123)</f>
        <v>274</v>
      </c>
      <c r="L125" s="169">
        <f>SUM(L114:L123)</f>
        <v>277</v>
      </c>
      <c r="M125" s="170">
        <f>K125/L125</f>
        <v>0.98916967509025266</v>
      </c>
      <c r="N125" s="169">
        <f>SUM(N114:N123)</f>
        <v>869673</v>
      </c>
      <c r="O125" s="169">
        <f>SUM(O114:O123)</f>
        <v>932422</v>
      </c>
      <c r="P125" s="88"/>
      <c r="R125" s="345"/>
      <c r="S125" s="345"/>
      <c r="T125" s="345"/>
      <c r="U125" s="345"/>
      <c r="V125" s="345"/>
      <c r="W125" s="345"/>
      <c r="X125" s="345"/>
      <c r="Y125" s="345"/>
      <c r="Z125" s="345"/>
      <c r="AA125" s="345"/>
      <c r="AB125" s="345"/>
      <c r="AC125" s="345"/>
      <c r="AD125" s="345"/>
      <c r="AE125" s="345"/>
    </row>
    <row r="126" spans="1:31" hidden="1">
      <c r="P126" s="88"/>
      <c r="R126" s="345"/>
      <c r="S126" s="345"/>
      <c r="T126" s="345"/>
      <c r="U126" s="345"/>
      <c r="V126" s="345"/>
      <c r="W126" s="345"/>
      <c r="X126" s="345"/>
      <c r="Y126" s="345"/>
      <c r="Z126" s="345"/>
      <c r="AA126" s="345"/>
      <c r="AB126" s="345"/>
      <c r="AC126" s="345"/>
      <c r="AD126" s="345"/>
      <c r="AE126" s="345"/>
    </row>
    <row r="127" spans="1:31" hidden="1">
      <c r="P127" s="88"/>
      <c r="R127" s="345"/>
      <c r="S127" s="345"/>
      <c r="T127" s="345"/>
      <c r="U127" s="345"/>
      <c r="V127" s="345"/>
      <c r="W127" s="345"/>
      <c r="X127" s="345"/>
      <c r="Y127" s="345"/>
      <c r="Z127" s="345"/>
      <c r="AA127" s="345"/>
      <c r="AB127" s="345"/>
      <c r="AC127" s="345"/>
      <c r="AD127" s="345"/>
      <c r="AE127" s="345"/>
    </row>
    <row r="128" spans="1:31" hidden="1">
      <c r="P128" s="88"/>
      <c r="R128" s="345"/>
      <c r="S128" s="345"/>
      <c r="T128" s="345"/>
      <c r="U128" s="345"/>
      <c r="V128" s="345"/>
      <c r="W128" s="345"/>
      <c r="X128" s="345"/>
      <c r="Y128" s="345"/>
      <c r="Z128" s="345"/>
      <c r="AA128" s="345"/>
      <c r="AB128" s="345"/>
      <c r="AC128" s="345"/>
      <c r="AD128" s="345"/>
      <c r="AE128" s="345"/>
    </row>
    <row r="129" spans="1:31" hidden="1">
      <c r="P129" s="88"/>
      <c r="R129" s="345"/>
      <c r="S129" s="345"/>
      <c r="T129" s="345"/>
      <c r="U129" s="345"/>
      <c r="V129" s="345"/>
      <c r="W129" s="345"/>
      <c r="X129" s="345"/>
      <c r="Y129" s="345"/>
      <c r="Z129" s="345"/>
      <c r="AA129" s="345"/>
      <c r="AB129" s="345"/>
      <c r="AC129" s="345"/>
      <c r="AD129" s="345"/>
      <c r="AE129" s="345"/>
    </row>
    <row r="130" spans="1:31" hidden="1">
      <c r="P130" s="88"/>
      <c r="R130" s="345"/>
      <c r="S130" s="345"/>
      <c r="T130" s="345"/>
      <c r="U130" s="345"/>
      <c r="V130" s="345"/>
      <c r="W130" s="345"/>
      <c r="X130" s="345"/>
      <c r="Y130" s="345"/>
      <c r="Z130" s="345"/>
      <c r="AA130" s="345"/>
      <c r="AB130" s="345"/>
      <c r="AC130" s="345"/>
      <c r="AD130" s="345"/>
      <c r="AE130" s="345"/>
    </row>
    <row r="131" spans="1:31" hidden="1">
      <c r="A131" s="88">
        <v>2005</v>
      </c>
      <c r="P131" s="88"/>
      <c r="R131" s="345"/>
      <c r="S131" s="345"/>
      <c r="T131" s="345"/>
      <c r="U131" s="345"/>
      <c r="V131" s="345"/>
      <c r="W131" s="345"/>
      <c r="X131" s="345"/>
      <c r="Y131" s="345"/>
      <c r="Z131" s="345"/>
      <c r="AA131" s="345"/>
      <c r="AB131" s="345"/>
      <c r="AC131" s="345"/>
      <c r="AD131" s="345"/>
      <c r="AE131" s="345"/>
    </row>
    <row r="132" spans="1:31" ht="15.75" hidden="1" customHeight="1">
      <c r="A132" s="588" t="s">
        <v>10</v>
      </c>
      <c r="B132" s="590" t="s">
        <v>15</v>
      </c>
      <c r="C132" s="591"/>
      <c r="D132" s="591"/>
      <c r="E132" s="591" t="s">
        <v>16</v>
      </c>
      <c r="F132" s="591"/>
      <c r="G132" s="591"/>
      <c r="H132" s="591" t="s">
        <v>17</v>
      </c>
      <c r="I132" s="591"/>
      <c r="J132" s="591"/>
      <c r="K132" s="591" t="s">
        <v>14</v>
      </c>
      <c r="L132" s="591"/>
      <c r="M132" s="591"/>
      <c r="N132" s="360" t="s">
        <v>9</v>
      </c>
      <c r="O132" s="360"/>
      <c r="P132" s="88"/>
      <c r="R132" s="345"/>
      <c r="S132" s="345"/>
      <c r="T132" s="345"/>
      <c r="U132" s="345"/>
      <c r="V132" s="345"/>
      <c r="W132" s="345"/>
      <c r="X132" s="345"/>
      <c r="Y132" s="345"/>
      <c r="Z132" s="345"/>
      <c r="AA132" s="345"/>
      <c r="AB132" s="345"/>
      <c r="AC132" s="345"/>
      <c r="AD132" s="345"/>
      <c r="AE132" s="345"/>
    </row>
    <row r="133" spans="1:31" ht="48" hidden="1" thickBot="1">
      <c r="A133" s="589"/>
      <c r="B133" s="171" t="s">
        <v>3</v>
      </c>
      <c r="C133" s="172" t="s">
        <v>2</v>
      </c>
      <c r="D133" s="172" t="s">
        <v>20</v>
      </c>
      <c r="E133" s="172" t="s">
        <v>3</v>
      </c>
      <c r="F133" s="172" t="s">
        <v>2</v>
      </c>
      <c r="G133" s="172" t="s">
        <v>20</v>
      </c>
      <c r="H133" s="172" t="s">
        <v>3</v>
      </c>
      <c r="I133" s="172" t="s">
        <v>2</v>
      </c>
      <c r="J133" s="172" t="s">
        <v>20</v>
      </c>
      <c r="K133" s="172" t="s">
        <v>3</v>
      </c>
      <c r="L133" s="172" t="s">
        <v>2</v>
      </c>
      <c r="M133" s="172" t="s">
        <v>20</v>
      </c>
      <c r="N133" s="172" t="s">
        <v>3</v>
      </c>
      <c r="O133" s="172" t="s">
        <v>2</v>
      </c>
      <c r="P133" s="88"/>
      <c r="R133" s="345"/>
      <c r="S133" s="345"/>
      <c r="T133" s="345"/>
      <c r="U133" s="345"/>
      <c r="V133" s="345"/>
      <c r="W133" s="345"/>
      <c r="X133" s="345"/>
      <c r="Y133" s="345"/>
      <c r="Z133" s="345"/>
      <c r="AA133" s="345"/>
      <c r="AB133" s="345"/>
      <c r="AC133" s="345"/>
      <c r="AD133" s="345"/>
      <c r="AE133" s="345"/>
    </row>
    <row r="134" spans="1:31" ht="15" hidden="1">
      <c r="A134" s="79">
        <v>1996</v>
      </c>
      <c r="B134" s="173">
        <v>74430</v>
      </c>
      <c r="C134" s="174">
        <v>84086</v>
      </c>
      <c r="D134" s="175">
        <f t="shared" ref="D134:D144" si="15">IF(C134=0, "NA", B134/C134)</f>
        <v>0.88516518802178723</v>
      </c>
      <c r="E134" s="176">
        <v>27041</v>
      </c>
      <c r="F134" s="174">
        <v>31503</v>
      </c>
      <c r="G134" s="175">
        <f t="shared" ref="G134:G144" si="16">IF(F134=0, "NA", E134/F134)</f>
        <v>0.85836269561629053</v>
      </c>
      <c r="H134" s="176">
        <v>7156</v>
      </c>
      <c r="I134" s="174">
        <v>8519</v>
      </c>
      <c r="J134" s="175">
        <f t="shared" ref="J134:J144" si="17">IF(I134=0, "NA", H134/I134)</f>
        <v>0.84000469538678246</v>
      </c>
      <c r="K134" s="177">
        <v>0</v>
      </c>
      <c r="L134" s="64">
        <v>0</v>
      </c>
      <c r="M134" s="175" t="str">
        <f t="shared" ref="M134:M144" si="18">IF(L134=0, "NA", K134/L134)</f>
        <v>NA</v>
      </c>
      <c r="N134" s="178">
        <f>SUM(B134,E134,H134,K134)</f>
        <v>108627</v>
      </c>
      <c r="O134" s="179">
        <f t="shared" ref="O134:O142" si="19">C134+F134+I134+L134</f>
        <v>124108</v>
      </c>
      <c r="P134" s="88"/>
      <c r="R134" s="345"/>
      <c r="S134" s="345"/>
      <c r="T134" s="345"/>
      <c r="U134" s="345"/>
      <c r="V134" s="345"/>
      <c r="W134" s="345"/>
      <c r="X134" s="345"/>
      <c r="Y134" s="345"/>
      <c r="Z134" s="345"/>
      <c r="AA134" s="345"/>
      <c r="AB134" s="345"/>
      <c r="AC134" s="345"/>
      <c r="AD134" s="345"/>
      <c r="AE134" s="345"/>
    </row>
    <row r="135" spans="1:31" ht="15" hidden="1">
      <c r="A135" s="6">
        <v>1997</v>
      </c>
      <c r="B135" s="181">
        <v>87740</v>
      </c>
      <c r="C135" s="182">
        <v>96658</v>
      </c>
      <c r="D135" s="183">
        <f t="shared" si="15"/>
        <v>0.90773655569119993</v>
      </c>
      <c r="E135" s="184">
        <v>36031</v>
      </c>
      <c r="F135" s="182">
        <v>39990</v>
      </c>
      <c r="G135" s="183">
        <f t="shared" si="16"/>
        <v>0.90100025006251561</v>
      </c>
      <c r="H135" s="184">
        <v>9661</v>
      </c>
      <c r="I135" s="182">
        <v>10736</v>
      </c>
      <c r="J135" s="183">
        <f t="shared" si="17"/>
        <v>0.89986959761549923</v>
      </c>
      <c r="K135" s="185">
        <v>1</v>
      </c>
      <c r="L135" s="35">
        <v>1</v>
      </c>
      <c r="M135" s="183">
        <f t="shared" si="18"/>
        <v>1</v>
      </c>
      <c r="N135" s="36">
        <f t="shared" ref="N135:N142" si="20">B135+E135+H135+K135</f>
        <v>133433</v>
      </c>
      <c r="O135" s="186">
        <f t="shared" si="19"/>
        <v>147385</v>
      </c>
      <c r="P135" s="88"/>
      <c r="R135" s="345"/>
      <c r="S135" s="345"/>
      <c r="T135" s="345"/>
      <c r="U135" s="345"/>
      <c r="V135" s="345"/>
      <c r="W135" s="345"/>
      <c r="X135" s="345"/>
      <c r="Y135" s="345"/>
      <c r="Z135" s="345"/>
      <c r="AA135" s="345"/>
      <c r="AB135" s="345"/>
      <c r="AC135" s="345"/>
      <c r="AD135" s="345"/>
      <c r="AE135" s="345"/>
    </row>
    <row r="136" spans="1:31" ht="15" hidden="1">
      <c r="A136" s="6">
        <v>1998</v>
      </c>
      <c r="B136" s="181">
        <v>75305</v>
      </c>
      <c r="C136" s="182">
        <v>81893</v>
      </c>
      <c r="D136" s="183">
        <f t="shared" si="15"/>
        <v>0.91955356379666153</v>
      </c>
      <c r="E136" s="184">
        <v>38924</v>
      </c>
      <c r="F136" s="182">
        <v>41969</v>
      </c>
      <c r="G136" s="183">
        <f t="shared" si="16"/>
        <v>0.92744644856918201</v>
      </c>
      <c r="H136" s="184">
        <v>10058</v>
      </c>
      <c r="I136" s="182">
        <v>10818</v>
      </c>
      <c r="J136" s="183">
        <f t="shared" si="17"/>
        <v>0.92974671843224255</v>
      </c>
      <c r="K136" s="185">
        <v>0</v>
      </c>
      <c r="L136" s="35">
        <v>0</v>
      </c>
      <c r="M136" s="183" t="str">
        <f t="shared" si="18"/>
        <v>NA</v>
      </c>
      <c r="N136" s="188">
        <f t="shared" si="20"/>
        <v>124287</v>
      </c>
      <c r="O136" s="186">
        <f t="shared" si="19"/>
        <v>134680</v>
      </c>
      <c r="P136" s="88"/>
      <c r="R136" s="345"/>
      <c r="S136" s="345"/>
      <c r="T136" s="345"/>
      <c r="U136" s="345"/>
      <c r="V136" s="345"/>
      <c r="W136" s="345"/>
      <c r="X136" s="345"/>
      <c r="Y136" s="345"/>
      <c r="Z136" s="345"/>
      <c r="AA136" s="345"/>
      <c r="AB136" s="345"/>
      <c r="AC136" s="345"/>
      <c r="AD136" s="345"/>
      <c r="AE136" s="345"/>
    </row>
    <row r="137" spans="1:31" ht="15" hidden="1">
      <c r="A137" s="6">
        <v>1999</v>
      </c>
      <c r="B137" s="181">
        <v>90815</v>
      </c>
      <c r="C137" s="182">
        <v>96356</v>
      </c>
      <c r="D137" s="183">
        <f t="shared" si="15"/>
        <v>0.94249449956411635</v>
      </c>
      <c r="E137" s="184">
        <v>42039</v>
      </c>
      <c r="F137" s="182">
        <v>44337</v>
      </c>
      <c r="G137" s="183">
        <f t="shared" si="16"/>
        <v>0.94816970025035519</v>
      </c>
      <c r="H137" s="184">
        <v>14181</v>
      </c>
      <c r="I137" s="182">
        <v>14893</v>
      </c>
      <c r="J137" s="183">
        <f t="shared" si="17"/>
        <v>0.95219230510978314</v>
      </c>
      <c r="K137" s="185">
        <v>1</v>
      </c>
      <c r="L137" s="35">
        <v>1</v>
      </c>
      <c r="M137" s="183">
        <f t="shared" si="18"/>
        <v>1</v>
      </c>
      <c r="N137" s="36">
        <f t="shared" si="20"/>
        <v>147036</v>
      </c>
      <c r="O137" s="186">
        <f t="shared" si="19"/>
        <v>155587</v>
      </c>
      <c r="P137" s="88"/>
      <c r="R137" s="345"/>
      <c r="S137" s="345"/>
      <c r="T137" s="345"/>
      <c r="U137" s="345"/>
      <c r="V137" s="345"/>
      <c r="W137" s="345"/>
      <c r="X137" s="345"/>
      <c r="Y137" s="345"/>
      <c r="Z137" s="345"/>
      <c r="AA137" s="345"/>
      <c r="AB137" s="345"/>
      <c r="AC137" s="345"/>
      <c r="AD137" s="345"/>
      <c r="AE137" s="345"/>
    </row>
    <row r="138" spans="1:31" ht="15" hidden="1">
      <c r="A138" s="6">
        <v>2000</v>
      </c>
      <c r="B138" s="181">
        <v>98238</v>
      </c>
      <c r="C138" s="182">
        <v>103098</v>
      </c>
      <c r="D138" s="183">
        <f t="shared" si="15"/>
        <v>0.95286038526450567</v>
      </c>
      <c r="E138" s="184">
        <v>49431</v>
      </c>
      <c r="F138" s="182">
        <v>51573</v>
      </c>
      <c r="G138" s="183">
        <f t="shared" si="16"/>
        <v>0.95846663952067945</v>
      </c>
      <c r="H138" s="184">
        <v>14464</v>
      </c>
      <c r="I138" s="182">
        <v>14969</v>
      </c>
      <c r="J138" s="183">
        <f t="shared" si="17"/>
        <v>0.96626361146369166</v>
      </c>
      <c r="K138" s="185">
        <v>1</v>
      </c>
      <c r="L138" s="35">
        <v>1</v>
      </c>
      <c r="M138" s="183">
        <f t="shared" si="18"/>
        <v>1</v>
      </c>
      <c r="N138" s="36">
        <f t="shared" si="20"/>
        <v>162134</v>
      </c>
      <c r="O138" s="186">
        <f t="shared" si="19"/>
        <v>169641</v>
      </c>
      <c r="P138" s="88"/>
      <c r="R138" s="345"/>
      <c r="S138" s="345"/>
      <c r="T138" s="345"/>
      <c r="U138" s="345"/>
      <c r="V138" s="345"/>
      <c r="W138" s="345"/>
      <c r="X138" s="345"/>
      <c r="Y138" s="345"/>
      <c r="Z138" s="345"/>
      <c r="AA138" s="345"/>
      <c r="AB138" s="345"/>
      <c r="AC138" s="345"/>
      <c r="AD138" s="345"/>
      <c r="AE138" s="345"/>
    </row>
    <row r="139" spans="1:31" ht="15" hidden="1">
      <c r="A139" s="6">
        <v>2001</v>
      </c>
      <c r="B139" s="181">
        <v>96490</v>
      </c>
      <c r="C139" s="182">
        <v>99802</v>
      </c>
      <c r="D139" s="183">
        <f t="shared" si="15"/>
        <v>0.96681429229875149</v>
      </c>
      <c r="E139" s="184">
        <v>44256</v>
      </c>
      <c r="F139" s="182">
        <v>46356</v>
      </c>
      <c r="G139" s="183">
        <f t="shared" si="16"/>
        <v>0.95469842091638624</v>
      </c>
      <c r="H139" s="184">
        <v>16206</v>
      </c>
      <c r="I139" s="182">
        <v>16710</v>
      </c>
      <c r="J139" s="183">
        <f t="shared" si="17"/>
        <v>0.96983842010771992</v>
      </c>
      <c r="K139" s="185">
        <v>0</v>
      </c>
      <c r="L139" s="35">
        <v>0</v>
      </c>
      <c r="M139" s="183" t="str">
        <f t="shared" si="18"/>
        <v>NA</v>
      </c>
      <c r="N139" s="36">
        <f t="shared" si="20"/>
        <v>156952</v>
      </c>
      <c r="O139" s="186">
        <f t="shared" si="19"/>
        <v>162868</v>
      </c>
      <c r="P139" s="88"/>
      <c r="R139" s="345"/>
      <c r="S139" s="345"/>
      <c r="T139" s="345"/>
      <c r="U139" s="345"/>
      <c r="V139" s="345"/>
      <c r="W139" s="345"/>
      <c r="X139" s="345"/>
      <c r="Y139" s="345"/>
      <c r="Z139" s="345"/>
      <c r="AA139" s="345"/>
      <c r="AB139" s="345"/>
      <c r="AC139" s="345"/>
      <c r="AD139" s="345"/>
      <c r="AE139" s="345"/>
    </row>
    <row r="140" spans="1:31" ht="15" hidden="1">
      <c r="A140" s="6">
        <v>2002</v>
      </c>
      <c r="B140" s="181">
        <v>138139</v>
      </c>
      <c r="C140" s="182">
        <v>140392</v>
      </c>
      <c r="D140" s="183">
        <f t="shared" si="15"/>
        <v>0.98395207704142684</v>
      </c>
      <c r="E140" s="184">
        <v>76275</v>
      </c>
      <c r="F140" s="182">
        <v>78004</v>
      </c>
      <c r="G140" s="183">
        <f t="shared" si="16"/>
        <v>0.97783447002717805</v>
      </c>
      <c r="H140" s="184">
        <v>26765</v>
      </c>
      <c r="I140" s="182">
        <v>27478</v>
      </c>
      <c r="J140" s="183">
        <f t="shared" si="17"/>
        <v>0.97405196884780554</v>
      </c>
      <c r="K140" s="185">
        <v>0</v>
      </c>
      <c r="L140" s="35">
        <v>0</v>
      </c>
      <c r="M140" s="183" t="str">
        <f t="shared" si="18"/>
        <v>NA</v>
      </c>
      <c r="N140" s="36">
        <f t="shared" si="20"/>
        <v>241179</v>
      </c>
      <c r="O140" s="186">
        <f t="shared" si="19"/>
        <v>245874</v>
      </c>
      <c r="P140" s="88"/>
      <c r="R140" s="345"/>
      <c r="S140" s="345"/>
      <c r="T140" s="345"/>
      <c r="U140" s="345"/>
      <c r="V140" s="345"/>
      <c r="W140" s="345"/>
      <c r="X140" s="345"/>
      <c r="Y140" s="345"/>
      <c r="Z140" s="345"/>
      <c r="AA140" s="345"/>
      <c r="AB140" s="345"/>
      <c r="AC140" s="345"/>
      <c r="AD140" s="345"/>
      <c r="AE140" s="345"/>
    </row>
    <row r="141" spans="1:31" ht="15" hidden="1">
      <c r="A141" s="6">
        <v>2003</v>
      </c>
      <c r="B141" s="181">
        <v>53314</v>
      </c>
      <c r="C141" s="182">
        <v>53824</v>
      </c>
      <c r="D141" s="183">
        <f t="shared" si="15"/>
        <v>0.99052467300832348</v>
      </c>
      <c r="E141" s="184">
        <v>22840</v>
      </c>
      <c r="F141" s="182">
        <v>23035</v>
      </c>
      <c r="G141" s="183">
        <f t="shared" si="16"/>
        <v>0.99153462122856517</v>
      </c>
      <c r="H141" s="184">
        <v>10001</v>
      </c>
      <c r="I141" s="182">
        <v>10126</v>
      </c>
      <c r="J141" s="183">
        <f t="shared" si="17"/>
        <v>0.98765554019356117</v>
      </c>
      <c r="K141" s="185">
        <v>0</v>
      </c>
      <c r="L141" s="35">
        <v>0</v>
      </c>
      <c r="M141" s="183" t="str">
        <f t="shared" si="18"/>
        <v>NA</v>
      </c>
      <c r="N141" s="36">
        <f t="shared" si="20"/>
        <v>86155</v>
      </c>
      <c r="O141" s="186">
        <f t="shared" si="19"/>
        <v>86985</v>
      </c>
      <c r="P141" s="88"/>
      <c r="R141" s="345"/>
      <c r="S141" s="345"/>
      <c r="T141" s="345"/>
      <c r="U141" s="345"/>
      <c r="V141" s="345"/>
      <c r="W141" s="345"/>
      <c r="X141" s="345"/>
      <c r="Y141" s="345"/>
      <c r="Z141" s="345"/>
      <c r="AA141" s="345"/>
      <c r="AB141" s="345"/>
      <c r="AC141" s="345"/>
      <c r="AD141" s="345"/>
      <c r="AE141" s="345"/>
    </row>
    <row r="142" spans="1:31" ht="15" hidden="1">
      <c r="A142" s="6">
        <v>2004</v>
      </c>
      <c r="B142" s="181">
        <v>29844</v>
      </c>
      <c r="C142" s="182">
        <v>30001</v>
      </c>
      <c r="D142" s="183">
        <f t="shared" si="15"/>
        <v>0.99476684110529645</v>
      </c>
      <c r="E142" s="184">
        <v>13028</v>
      </c>
      <c r="F142" s="182">
        <v>13080</v>
      </c>
      <c r="G142" s="183">
        <f t="shared" si="16"/>
        <v>0.99602446483180429</v>
      </c>
      <c r="H142" s="184">
        <v>7072</v>
      </c>
      <c r="I142" s="182">
        <v>7095</v>
      </c>
      <c r="J142" s="183">
        <f t="shared" si="17"/>
        <v>0.99675828047921067</v>
      </c>
      <c r="K142" s="185">
        <v>104</v>
      </c>
      <c r="L142" s="35">
        <v>105</v>
      </c>
      <c r="M142" s="183">
        <f t="shared" si="18"/>
        <v>0.99047619047619051</v>
      </c>
      <c r="N142" s="36">
        <f t="shared" si="20"/>
        <v>50048</v>
      </c>
      <c r="O142" s="186">
        <f t="shared" si="19"/>
        <v>50281</v>
      </c>
      <c r="P142" s="88"/>
      <c r="R142" s="345"/>
      <c r="S142" s="345"/>
      <c r="T142" s="345"/>
      <c r="U142" s="345"/>
      <c r="V142" s="345"/>
      <c r="W142" s="345"/>
      <c r="X142" s="345"/>
      <c r="Y142" s="345"/>
      <c r="Z142" s="345"/>
      <c r="AA142" s="345"/>
      <c r="AB142" s="345"/>
      <c r="AC142" s="345"/>
      <c r="AD142" s="345"/>
      <c r="AE142" s="345"/>
    </row>
    <row r="143" spans="1:31" ht="15" hidden="1">
      <c r="A143" s="6">
        <v>2005</v>
      </c>
      <c r="B143" s="181">
        <v>15099</v>
      </c>
      <c r="C143" s="182">
        <v>15122</v>
      </c>
      <c r="D143" s="183">
        <f t="shared" si="15"/>
        <v>0.99847903716439623</v>
      </c>
      <c r="E143" s="184">
        <v>6784</v>
      </c>
      <c r="F143" s="182">
        <v>6804</v>
      </c>
      <c r="G143" s="183">
        <f t="shared" si="16"/>
        <v>0.99706055261610815</v>
      </c>
      <c r="H143" s="184">
        <v>2074</v>
      </c>
      <c r="I143" s="182">
        <v>2082</v>
      </c>
      <c r="J143" s="183">
        <f t="shared" si="17"/>
        <v>0.99615754082612873</v>
      </c>
      <c r="K143" s="185">
        <v>37</v>
      </c>
      <c r="L143" s="35">
        <v>37</v>
      </c>
      <c r="M143" s="183">
        <f t="shared" si="18"/>
        <v>1</v>
      </c>
      <c r="N143" s="36">
        <f>B143+E143+H143+K143</f>
        <v>23994</v>
      </c>
      <c r="O143" s="186">
        <f>C143+F143+I143+L143</f>
        <v>24045</v>
      </c>
      <c r="P143" s="88"/>
      <c r="R143" s="345"/>
      <c r="S143" s="345"/>
      <c r="T143" s="345"/>
      <c r="U143" s="345"/>
      <c r="V143" s="345"/>
      <c r="W143" s="345"/>
      <c r="X143" s="345"/>
      <c r="Y143" s="345"/>
      <c r="Z143" s="345"/>
      <c r="AA143" s="345"/>
      <c r="AB143" s="345"/>
      <c r="AC143" s="345"/>
      <c r="AD143" s="345"/>
      <c r="AE143" s="345"/>
    </row>
    <row r="144" spans="1:31" ht="15.75" hidden="1" thickBot="1">
      <c r="A144" s="80">
        <v>2009</v>
      </c>
      <c r="B144" s="189">
        <v>231</v>
      </c>
      <c r="C144" s="190">
        <v>232</v>
      </c>
      <c r="D144" s="191">
        <f t="shared" si="15"/>
        <v>0.99568965517241381</v>
      </c>
      <c r="E144" s="192">
        <v>60</v>
      </c>
      <c r="F144" s="190">
        <v>60</v>
      </c>
      <c r="G144" s="191">
        <f t="shared" si="16"/>
        <v>1</v>
      </c>
      <c r="H144" s="192">
        <v>59</v>
      </c>
      <c r="I144" s="190">
        <v>59</v>
      </c>
      <c r="J144" s="191">
        <f t="shared" si="17"/>
        <v>1</v>
      </c>
      <c r="K144" s="193">
        <v>2</v>
      </c>
      <c r="L144" s="69">
        <v>2</v>
      </c>
      <c r="M144" s="191">
        <f t="shared" si="18"/>
        <v>1</v>
      </c>
      <c r="N144" s="194">
        <f>B144+E144+H144+K144</f>
        <v>352</v>
      </c>
      <c r="O144" s="195">
        <f>C144+F144+I144+L144</f>
        <v>353</v>
      </c>
      <c r="P144" s="88"/>
      <c r="R144" s="345"/>
      <c r="S144" s="345"/>
      <c r="T144" s="345"/>
      <c r="U144" s="345"/>
      <c r="V144" s="345"/>
      <c r="W144" s="345"/>
      <c r="X144" s="345"/>
      <c r="Y144" s="345"/>
      <c r="Z144" s="345"/>
      <c r="AA144" s="345"/>
      <c r="AB144" s="345"/>
      <c r="AC144" s="345"/>
      <c r="AD144" s="345"/>
      <c r="AE144" s="345"/>
    </row>
    <row r="145" spans="1:31" ht="15" hidden="1">
      <c r="A145" s="197"/>
      <c r="B145" s="198"/>
      <c r="C145" s="57"/>
      <c r="D145" s="199"/>
      <c r="E145" s="198"/>
      <c r="F145" s="57"/>
      <c r="G145" s="199"/>
      <c r="H145" s="198"/>
      <c r="I145" s="57"/>
      <c r="J145" s="199"/>
      <c r="K145" s="198"/>
      <c r="L145" s="57"/>
      <c r="M145" s="199"/>
      <c r="N145" s="59"/>
      <c r="O145" s="200"/>
      <c r="P145" s="88"/>
      <c r="R145" s="345"/>
      <c r="S145" s="345"/>
      <c r="T145" s="345"/>
      <c r="U145" s="345"/>
      <c r="V145" s="345"/>
      <c r="W145" s="345"/>
      <c r="X145" s="345"/>
      <c r="Y145" s="345"/>
      <c r="Z145" s="345"/>
      <c r="AA145" s="345"/>
      <c r="AB145" s="345"/>
      <c r="AC145" s="345"/>
      <c r="AD145" s="345"/>
      <c r="AE145" s="345"/>
    </row>
    <row r="146" spans="1:31" ht="16.5" hidden="1" thickBot="1">
      <c r="A146" s="201" t="s">
        <v>9</v>
      </c>
      <c r="B146" s="202">
        <f>SUM(B134:B143)</f>
        <v>759414</v>
      </c>
      <c r="C146" s="203">
        <f>SUM(C134:C143)</f>
        <v>801232</v>
      </c>
      <c r="D146" s="204">
        <f>B146/C146</f>
        <v>0.94780787587115845</v>
      </c>
      <c r="E146" s="205">
        <f>SUM(E134:E143)</f>
        <v>356649</v>
      </c>
      <c r="F146" s="203">
        <f>SUM(F134:F143)</f>
        <v>376651</v>
      </c>
      <c r="G146" s="204">
        <f>E146/F146</f>
        <v>0.94689513634637901</v>
      </c>
      <c r="H146" s="205">
        <f>SUM(H134:H143)</f>
        <v>117638</v>
      </c>
      <c r="I146" s="203">
        <f>SUM(I134:I143)</f>
        <v>123426</v>
      </c>
      <c r="J146" s="204">
        <f>H146/I146</f>
        <v>0.9531055045128255</v>
      </c>
      <c r="K146" s="205">
        <f>SUM(K134:K143)</f>
        <v>144</v>
      </c>
      <c r="L146" s="205">
        <f>SUM(L134:L143)</f>
        <v>145</v>
      </c>
      <c r="M146" s="204">
        <f>K146/L146</f>
        <v>0.99310344827586206</v>
      </c>
      <c r="N146" s="203">
        <f>SUM(N134:N143)</f>
        <v>1233845</v>
      </c>
      <c r="O146" s="203">
        <f>SUM(O134:O143)</f>
        <v>1301454</v>
      </c>
      <c r="P146" s="88"/>
      <c r="R146" s="345"/>
      <c r="S146" s="345"/>
      <c r="T146" s="345"/>
      <c r="U146" s="345"/>
      <c r="V146" s="345"/>
      <c r="W146" s="345"/>
      <c r="X146" s="345"/>
      <c r="Y146" s="345"/>
      <c r="Z146" s="345"/>
      <c r="AA146" s="345"/>
      <c r="AB146" s="345"/>
      <c r="AC146" s="345"/>
      <c r="AD146" s="345"/>
      <c r="AE146" s="345"/>
    </row>
    <row r="147" spans="1:31" hidden="1">
      <c r="P147" s="88"/>
      <c r="R147" s="345"/>
      <c r="S147" s="345"/>
      <c r="T147" s="345"/>
      <c r="U147" s="345"/>
      <c r="V147" s="345"/>
      <c r="W147" s="345"/>
      <c r="X147" s="345"/>
      <c r="Y147" s="345"/>
      <c r="Z147" s="345"/>
      <c r="AA147" s="345"/>
      <c r="AB147" s="345"/>
      <c r="AC147" s="345"/>
      <c r="AD147" s="345"/>
      <c r="AE147" s="345"/>
    </row>
    <row r="148" spans="1:31">
      <c r="P148" s="88"/>
      <c r="R148" s="345"/>
      <c r="S148" s="345"/>
      <c r="T148" s="345"/>
      <c r="U148" s="345"/>
      <c r="V148" s="345"/>
      <c r="W148" s="345"/>
      <c r="X148" s="345"/>
      <c r="Y148" s="345"/>
      <c r="Z148" s="345"/>
      <c r="AA148" s="345"/>
      <c r="AB148" s="345"/>
      <c r="AC148" s="345"/>
      <c r="AD148" s="345"/>
      <c r="AE148" s="345"/>
    </row>
    <row r="149" spans="1:31">
      <c r="P149" s="88"/>
      <c r="R149" s="345"/>
      <c r="S149" s="345"/>
      <c r="T149" s="345"/>
      <c r="U149" s="345"/>
      <c r="V149" s="345"/>
      <c r="W149" s="345"/>
      <c r="X149" s="345"/>
      <c r="Y149" s="345"/>
      <c r="Z149" s="345"/>
      <c r="AA149" s="345"/>
      <c r="AB149" s="345"/>
      <c r="AC149" s="345"/>
      <c r="AD149" s="345"/>
      <c r="AE149" s="345"/>
    </row>
    <row r="150" spans="1:31">
      <c r="P150" s="88"/>
      <c r="R150" s="345"/>
      <c r="S150" s="345"/>
      <c r="T150" s="345"/>
      <c r="U150" s="345"/>
      <c r="V150" s="345"/>
      <c r="W150" s="345"/>
      <c r="X150" s="345"/>
      <c r="Y150" s="345"/>
      <c r="Z150" s="345"/>
      <c r="AA150" s="345"/>
      <c r="AB150" s="345"/>
      <c r="AC150" s="345"/>
      <c r="AD150" s="345"/>
      <c r="AE150" s="345"/>
    </row>
    <row r="151" spans="1:31">
      <c r="P151" s="88"/>
      <c r="R151" s="345"/>
      <c r="S151" s="345"/>
      <c r="T151" s="345"/>
      <c r="U151" s="345"/>
      <c r="V151" s="345"/>
      <c r="W151" s="345"/>
      <c r="X151" s="345"/>
      <c r="Y151" s="345"/>
      <c r="Z151" s="345"/>
      <c r="AA151" s="345"/>
      <c r="AB151" s="345"/>
      <c r="AC151" s="345"/>
      <c r="AD151" s="345"/>
      <c r="AE151" s="345"/>
    </row>
    <row r="152" spans="1:31">
      <c r="P152" s="88"/>
      <c r="R152" s="345"/>
      <c r="S152" s="345"/>
      <c r="T152" s="345"/>
      <c r="U152" s="345"/>
      <c r="V152" s="345"/>
      <c r="W152" s="345"/>
      <c r="X152" s="345"/>
      <c r="Y152" s="345"/>
      <c r="Z152" s="345"/>
      <c r="AA152" s="345"/>
      <c r="AB152" s="345"/>
      <c r="AC152" s="345"/>
      <c r="AD152" s="345"/>
      <c r="AE152" s="345"/>
    </row>
    <row r="153" spans="1:31">
      <c r="P153" s="88"/>
      <c r="R153" s="345"/>
      <c r="S153" s="345"/>
      <c r="T153" s="345"/>
      <c r="U153" s="345"/>
      <c r="V153" s="345"/>
      <c r="W153" s="345"/>
      <c r="X153" s="345"/>
      <c r="Y153" s="345"/>
      <c r="Z153" s="345"/>
      <c r="AA153" s="345"/>
      <c r="AB153" s="345"/>
      <c r="AC153" s="345"/>
      <c r="AD153" s="345"/>
      <c r="AE153" s="345"/>
    </row>
    <row r="154" spans="1:31">
      <c r="P154" s="88"/>
      <c r="R154" s="345"/>
      <c r="S154" s="345"/>
      <c r="T154" s="345"/>
      <c r="U154" s="345"/>
      <c r="V154" s="345"/>
      <c r="W154" s="345"/>
      <c r="X154" s="345"/>
      <c r="Y154" s="345"/>
      <c r="Z154" s="345"/>
      <c r="AA154" s="345"/>
      <c r="AB154" s="345"/>
      <c r="AC154" s="345"/>
      <c r="AD154" s="345"/>
      <c r="AE154" s="345"/>
    </row>
    <row r="155" spans="1:31">
      <c r="P155" s="88"/>
      <c r="R155" s="345"/>
      <c r="S155" s="345"/>
      <c r="T155" s="345"/>
      <c r="U155" s="345"/>
      <c r="V155" s="345"/>
      <c r="W155" s="345"/>
      <c r="X155" s="345"/>
      <c r="Y155" s="345"/>
      <c r="Z155" s="345"/>
      <c r="AA155" s="345"/>
      <c r="AB155" s="345"/>
      <c r="AC155" s="345"/>
      <c r="AD155" s="345"/>
      <c r="AE155" s="345"/>
    </row>
    <row r="156" spans="1:31">
      <c r="P156" s="88"/>
      <c r="R156" s="345"/>
      <c r="S156" s="345"/>
      <c r="T156" s="345"/>
      <c r="U156" s="345"/>
      <c r="V156" s="345"/>
      <c r="W156" s="345"/>
      <c r="X156" s="345"/>
      <c r="Y156" s="345"/>
      <c r="Z156" s="345"/>
      <c r="AA156" s="345"/>
      <c r="AB156" s="345"/>
      <c r="AC156" s="345"/>
      <c r="AD156" s="345"/>
      <c r="AE156" s="345"/>
    </row>
    <row r="157" spans="1:31">
      <c r="P157" s="88"/>
      <c r="R157" s="345"/>
      <c r="S157" s="345"/>
      <c r="T157" s="345"/>
      <c r="U157" s="345"/>
      <c r="V157" s="345"/>
      <c r="W157" s="345"/>
      <c r="X157" s="345"/>
      <c r="Y157" s="345"/>
      <c r="Z157" s="345"/>
      <c r="AA157" s="345"/>
      <c r="AB157" s="345"/>
      <c r="AC157" s="345"/>
      <c r="AD157" s="345"/>
      <c r="AE157" s="345"/>
    </row>
    <row r="158" spans="1:31">
      <c r="P158" s="88"/>
    </row>
    <row r="159" spans="1:31">
      <c r="P159" s="88"/>
    </row>
  </sheetData>
  <mergeCells count="19">
    <mergeCell ref="E132:G132"/>
    <mergeCell ref="K112:M112"/>
    <mergeCell ref="H112:J112"/>
    <mergeCell ref="H132:J132"/>
    <mergeCell ref="K132:M132"/>
    <mergeCell ref="E112:G112"/>
    <mergeCell ref="H8:J8"/>
    <mergeCell ref="A4:V5"/>
    <mergeCell ref="N8:P8"/>
    <mergeCell ref="Q8:S8"/>
    <mergeCell ref="K8:M8"/>
    <mergeCell ref="T8:V8"/>
    <mergeCell ref="B8:D8"/>
    <mergeCell ref="E8:G8"/>
    <mergeCell ref="A112:A113"/>
    <mergeCell ref="B112:D112"/>
    <mergeCell ref="A132:A133"/>
    <mergeCell ref="B132:D132"/>
    <mergeCell ref="A8:A9"/>
  </mergeCells>
  <phoneticPr fontId="0" type="noConversion"/>
  <pageMargins left="0.75" right="0.75" top="1" bottom="1" header="0.5" footer="0.5"/>
  <pageSetup scale="47" orientation="portrait" r:id="rId1"/>
  <headerFooter alignWithMargins="0">
    <oddFooter>&amp;C&amp;14B-&amp;P-4</oddFooter>
  </headerFooter>
  <drawing r:id="rId2"/>
</worksheet>
</file>

<file path=xl/worksheets/sheet23.xml><?xml version="1.0" encoding="utf-8"?>
<worksheet xmlns="http://schemas.openxmlformats.org/spreadsheetml/2006/main" xmlns:r="http://schemas.openxmlformats.org/officeDocument/2006/relationships">
  <sheetPr codeName="Sheet36">
    <pageSetUpPr fitToPage="1"/>
  </sheetPr>
  <dimension ref="A1:AG161"/>
  <sheetViews>
    <sheetView zoomScale="85" zoomScaleNormal="85" workbookViewId="0">
      <selection activeCell="Z19" sqref="Z19"/>
    </sheetView>
  </sheetViews>
  <sheetFormatPr defaultRowHeight="12.75"/>
  <cols>
    <col min="1" max="1" width="10.140625" style="285" customWidth="1"/>
    <col min="2" max="2" width="9.85546875" style="284" customWidth="1"/>
    <col min="3" max="3" width="10.7109375" style="284" customWidth="1"/>
    <col min="4" max="4" width="12" style="284" customWidth="1"/>
    <col min="5" max="5" width="9.85546875" style="284" customWidth="1"/>
    <col min="6" max="6" width="9.7109375" style="284" customWidth="1"/>
    <col min="7" max="7" width="11.7109375" style="284" customWidth="1"/>
    <col min="8" max="9" width="9.28515625" style="284" customWidth="1"/>
    <col min="10" max="10" width="12.140625" style="284" customWidth="1"/>
    <col min="11" max="12" width="9.42578125" style="284" customWidth="1"/>
    <col min="13" max="13" width="12.140625" style="284" customWidth="1"/>
    <col min="14" max="15" width="10.28515625" style="284" customWidth="1"/>
    <col min="16" max="16" width="13" style="284" customWidth="1"/>
    <col min="17" max="17" width="9.28515625" style="285" customWidth="1"/>
    <col min="18" max="18" width="9.140625" style="285"/>
    <col min="19" max="19" width="11.7109375" style="285" customWidth="1"/>
    <col min="20" max="20" width="9.5703125" style="285" customWidth="1"/>
    <col min="21" max="21" width="12" style="285" bestFit="1" customWidth="1"/>
    <col min="22" max="22" width="12.5703125" style="285" customWidth="1"/>
    <col min="23" max="26" width="9.140625" style="285"/>
    <col min="27" max="27" width="9.85546875" style="285" customWidth="1"/>
    <col min="28" max="16384" width="9.140625" style="285"/>
  </cols>
  <sheetData>
    <row r="1" spans="1:22" ht="26.25">
      <c r="A1" s="335" t="s">
        <v>218</v>
      </c>
    </row>
    <row r="2" spans="1:22" ht="18" customHeight="1">
      <c r="A2" s="594" t="s">
        <v>137</v>
      </c>
      <c r="B2" s="594"/>
      <c r="C2" s="594"/>
      <c r="D2" s="594"/>
      <c r="E2" s="594"/>
      <c r="F2" s="594"/>
      <c r="G2" s="594"/>
      <c r="H2" s="594"/>
      <c r="I2" s="594"/>
      <c r="J2" s="594"/>
      <c r="K2" s="594"/>
      <c r="L2" s="594"/>
      <c r="M2" s="594"/>
      <c r="N2" s="594"/>
      <c r="O2" s="594"/>
      <c r="P2" s="594"/>
      <c r="Q2" s="594"/>
      <c r="R2" s="594"/>
      <c r="S2" s="594"/>
    </row>
    <row r="3" spans="1:22" ht="27" customHeight="1">
      <c r="A3" s="594"/>
      <c r="B3" s="594"/>
      <c r="C3" s="594"/>
      <c r="D3" s="594"/>
      <c r="E3" s="594"/>
      <c r="F3" s="594"/>
      <c r="G3" s="594"/>
      <c r="H3" s="594"/>
      <c r="I3" s="594"/>
      <c r="J3" s="594"/>
      <c r="K3" s="594"/>
      <c r="L3" s="594"/>
      <c r="M3" s="594"/>
      <c r="N3" s="594"/>
      <c r="O3" s="594"/>
      <c r="P3" s="594"/>
      <c r="Q3" s="594"/>
      <c r="R3" s="594"/>
      <c r="S3" s="594"/>
    </row>
    <row r="4" spans="1:22" ht="14.25">
      <c r="A4" s="358" t="s">
        <v>27</v>
      </c>
      <c r="B4" s="18"/>
      <c r="C4" s="18"/>
      <c r="D4" s="18"/>
      <c r="E4" s="18"/>
      <c r="F4" s="18"/>
      <c r="G4" s="18"/>
      <c r="H4" s="18"/>
      <c r="I4" s="18"/>
      <c r="J4" s="18"/>
      <c r="K4" s="18"/>
      <c r="L4" s="18"/>
      <c r="M4" s="18"/>
      <c r="N4" s="18"/>
      <c r="O4" s="18"/>
      <c r="P4" s="18"/>
    </row>
    <row r="5" spans="1:22" ht="15" customHeight="1">
      <c r="A5" s="574" t="s">
        <v>160</v>
      </c>
      <c r="B5" s="574"/>
      <c r="C5" s="574"/>
      <c r="D5" s="574"/>
      <c r="E5" s="574"/>
      <c r="F5" s="574"/>
      <c r="G5" s="574"/>
      <c r="H5" s="574"/>
      <c r="I5" s="574"/>
      <c r="J5" s="574"/>
      <c r="K5" s="574"/>
      <c r="L5" s="574"/>
      <c r="M5" s="574"/>
      <c r="N5" s="574"/>
      <c r="O5" s="574"/>
      <c r="P5" s="574"/>
      <c r="Q5" s="574"/>
      <c r="R5" s="574"/>
      <c r="S5" s="574"/>
      <c r="T5" s="574"/>
      <c r="U5" s="574"/>
      <c r="V5" s="574"/>
    </row>
    <row r="6" spans="1:22" ht="14.25" customHeight="1">
      <c r="A6" s="574"/>
      <c r="B6" s="574"/>
      <c r="C6" s="574"/>
      <c r="D6" s="574"/>
      <c r="E6" s="574"/>
      <c r="F6" s="574"/>
      <c r="G6" s="574"/>
      <c r="H6" s="574"/>
      <c r="I6" s="574"/>
      <c r="J6" s="574"/>
      <c r="K6" s="574"/>
      <c r="L6" s="574"/>
      <c r="M6" s="574"/>
      <c r="N6" s="574"/>
      <c r="O6" s="574"/>
      <c r="P6" s="574"/>
      <c r="Q6" s="574"/>
      <c r="R6" s="574"/>
      <c r="S6" s="574"/>
      <c r="T6" s="574"/>
      <c r="U6" s="574"/>
      <c r="V6" s="574"/>
    </row>
    <row r="7" spans="1:22" ht="14.25" customHeight="1">
      <c r="A7" s="574"/>
      <c r="B7" s="574"/>
      <c r="C7" s="574"/>
      <c r="D7" s="574"/>
      <c r="E7" s="574"/>
      <c r="F7" s="574"/>
      <c r="G7" s="574"/>
      <c r="H7" s="574"/>
      <c r="I7" s="574"/>
      <c r="J7" s="574"/>
      <c r="K7" s="574"/>
      <c r="L7" s="574"/>
      <c r="M7" s="574"/>
      <c r="N7" s="574"/>
      <c r="O7" s="574"/>
      <c r="P7" s="574"/>
      <c r="Q7" s="574"/>
      <c r="R7" s="574"/>
      <c r="S7" s="574"/>
      <c r="T7" s="574"/>
      <c r="U7" s="574"/>
      <c r="V7" s="574"/>
    </row>
    <row r="8" spans="1:22" ht="15" thickBot="1">
      <c r="A8" s="4"/>
      <c r="B8" s="18"/>
      <c r="C8" s="18"/>
      <c r="D8" s="18"/>
      <c r="E8" s="18"/>
      <c r="F8" s="18"/>
      <c r="G8" s="18"/>
      <c r="H8" s="18"/>
      <c r="I8" s="18"/>
      <c r="J8" s="18"/>
      <c r="K8" s="18"/>
      <c r="L8" s="18"/>
      <c r="M8" s="18"/>
      <c r="N8" s="18"/>
      <c r="O8" s="18"/>
      <c r="P8" s="18"/>
    </row>
    <row r="9" spans="1:22" ht="13.5" customHeight="1">
      <c r="A9" s="553" t="s">
        <v>10</v>
      </c>
      <c r="B9" s="558" t="s">
        <v>15</v>
      </c>
      <c r="C9" s="556"/>
      <c r="D9" s="559"/>
      <c r="E9" s="558" t="s">
        <v>126</v>
      </c>
      <c r="F9" s="556"/>
      <c r="G9" s="559"/>
      <c r="H9" s="558" t="s">
        <v>128</v>
      </c>
      <c r="I9" s="556"/>
      <c r="J9" s="559"/>
      <c r="K9" s="558" t="s">
        <v>125</v>
      </c>
      <c r="L9" s="556"/>
      <c r="M9" s="559"/>
      <c r="N9" s="558" t="s">
        <v>127</v>
      </c>
      <c r="O9" s="556"/>
      <c r="P9" s="559"/>
      <c r="Q9" s="558" t="s">
        <v>129</v>
      </c>
      <c r="R9" s="556"/>
      <c r="S9" s="559"/>
      <c r="T9" s="558" t="s">
        <v>9</v>
      </c>
      <c r="U9" s="556"/>
      <c r="V9" s="559"/>
    </row>
    <row r="10" spans="1:22" ht="42.75" customHeight="1" thickBot="1">
      <c r="A10" s="554"/>
      <c r="B10" s="341" t="s">
        <v>120</v>
      </c>
      <c r="C10" s="342" t="s">
        <v>2</v>
      </c>
      <c r="D10" s="343" t="s">
        <v>20</v>
      </c>
      <c r="E10" s="341" t="s">
        <v>120</v>
      </c>
      <c r="F10" s="342" t="s">
        <v>2</v>
      </c>
      <c r="G10" s="343" t="s">
        <v>20</v>
      </c>
      <c r="H10" s="341" t="s">
        <v>120</v>
      </c>
      <c r="I10" s="342" t="s">
        <v>2</v>
      </c>
      <c r="J10" s="343" t="s">
        <v>20</v>
      </c>
      <c r="K10" s="341" t="s">
        <v>120</v>
      </c>
      <c r="L10" s="342" t="s">
        <v>2</v>
      </c>
      <c r="M10" s="343" t="s">
        <v>20</v>
      </c>
      <c r="N10" s="341" t="s">
        <v>120</v>
      </c>
      <c r="O10" s="342" t="s">
        <v>2</v>
      </c>
      <c r="P10" s="343" t="s">
        <v>20</v>
      </c>
      <c r="Q10" s="341" t="s">
        <v>120</v>
      </c>
      <c r="R10" s="342" t="s">
        <v>2</v>
      </c>
      <c r="S10" s="343" t="s">
        <v>20</v>
      </c>
      <c r="T10" s="341" t="s">
        <v>120</v>
      </c>
      <c r="U10" s="342" t="s">
        <v>2</v>
      </c>
      <c r="V10" s="343" t="s">
        <v>20</v>
      </c>
    </row>
    <row r="11" spans="1:22" s="286" customFormat="1">
      <c r="A11" s="91">
        <v>1996</v>
      </c>
      <c r="B11" s="336">
        <v>5651</v>
      </c>
      <c r="C11" s="383">
        <v>83430</v>
      </c>
      <c r="D11" s="92">
        <f t="shared" ref="D11:D26" si="0">IF(C11=0, "NA", B11/C11)</f>
        <v>6.7733429222102362E-2</v>
      </c>
      <c r="E11" s="336">
        <v>1489</v>
      </c>
      <c r="F11" s="383">
        <v>19817</v>
      </c>
      <c r="G11" s="92">
        <f t="shared" ref="G11:G26" si="1">IF(F11=0, "NA", E11/F11)</f>
        <v>7.5137508200030276E-2</v>
      </c>
      <c r="H11" s="336"/>
      <c r="I11" s="383"/>
      <c r="J11" s="84"/>
      <c r="K11" s="336"/>
      <c r="L11" s="383"/>
      <c r="M11" s="84"/>
      <c r="N11" s="336"/>
      <c r="O11" s="383"/>
      <c r="P11" s="84"/>
      <c r="Q11" s="336"/>
      <c r="R11" s="383"/>
      <c r="S11" s="84"/>
      <c r="T11" s="336">
        <f>SUM(Q11,N11,K11,H11,E11,B11)</f>
        <v>7140</v>
      </c>
      <c r="U11" s="383">
        <f>SUM(R11,O11,L11,I11,F11,C11)</f>
        <v>103247</v>
      </c>
      <c r="V11" s="92">
        <f t="shared" ref="V11:V22" si="2">IF(U11=0, "NA", T11/U11)</f>
        <v>6.9154551706102838E-2</v>
      </c>
    </row>
    <row r="12" spans="1:22" s="286" customFormat="1">
      <c r="A12" s="89">
        <v>1997</v>
      </c>
      <c r="B12" s="337">
        <v>8227</v>
      </c>
      <c r="C12" s="382">
        <v>117830</v>
      </c>
      <c r="D12" s="84">
        <f t="shared" si="0"/>
        <v>6.9820928456250528E-2</v>
      </c>
      <c r="E12" s="337">
        <v>2269</v>
      </c>
      <c r="F12" s="382">
        <v>30546</v>
      </c>
      <c r="G12" s="84">
        <f t="shared" si="1"/>
        <v>7.4281411641458781E-2</v>
      </c>
      <c r="H12" s="337"/>
      <c r="I12" s="382"/>
      <c r="J12" s="84"/>
      <c r="K12" s="337">
        <v>0</v>
      </c>
      <c r="L12" s="382">
        <v>111</v>
      </c>
      <c r="M12" s="84">
        <f t="shared" ref="M12:M26" si="3">IF(L12=0, "NA", K12/L12)</f>
        <v>0</v>
      </c>
      <c r="N12" s="337">
        <v>0</v>
      </c>
      <c r="O12" s="382">
        <v>13</v>
      </c>
      <c r="P12" s="84">
        <f t="shared" ref="P12:P25" si="4">IF(O12=0, "NA", N12/O12)</f>
        <v>0</v>
      </c>
      <c r="Q12" s="337"/>
      <c r="R12" s="382"/>
      <c r="S12" s="84"/>
      <c r="T12" s="337">
        <f t="shared" ref="T12:U26" si="5">SUM(Q12,N12,K12,H12,E12,B12)</f>
        <v>10496</v>
      </c>
      <c r="U12" s="382">
        <f t="shared" si="5"/>
        <v>148500</v>
      </c>
      <c r="V12" s="84">
        <f t="shared" si="2"/>
        <v>7.0680134680134676E-2</v>
      </c>
    </row>
    <row r="13" spans="1:22" s="286" customFormat="1">
      <c r="A13" s="89">
        <v>1998</v>
      </c>
      <c r="B13" s="337">
        <v>9036</v>
      </c>
      <c r="C13" s="382">
        <v>144843</v>
      </c>
      <c r="D13" s="84">
        <f t="shared" si="0"/>
        <v>6.2384789047451379E-2</v>
      </c>
      <c r="E13" s="337">
        <v>2638</v>
      </c>
      <c r="F13" s="382">
        <v>37991</v>
      </c>
      <c r="G13" s="84">
        <f t="shared" si="1"/>
        <v>6.943749835487352E-2</v>
      </c>
      <c r="H13" s="337"/>
      <c r="I13" s="382"/>
      <c r="J13" s="84"/>
      <c r="K13" s="337">
        <v>0</v>
      </c>
      <c r="L13" s="382">
        <v>254</v>
      </c>
      <c r="M13" s="84">
        <f t="shared" si="3"/>
        <v>0</v>
      </c>
      <c r="N13" s="337">
        <v>0</v>
      </c>
      <c r="O13" s="382">
        <v>17</v>
      </c>
      <c r="P13" s="84">
        <f t="shared" si="4"/>
        <v>0</v>
      </c>
      <c r="Q13" s="337"/>
      <c r="R13" s="382"/>
      <c r="S13" s="84"/>
      <c r="T13" s="337">
        <f t="shared" si="5"/>
        <v>11674</v>
      </c>
      <c r="U13" s="382">
        <f t="shared" si="5"/>
        <v>183105</v>
      </c>
      <c r="V13" s="84">
        <f t="shared" si="2"/>
        <v>6.3755768548100819E-2</v>
      </c>
    </row>
    <row r="14" spans="1:22" s="286" customFormat="1">
      <c r="A14" s="89">
        <v>1999</v>
      </c>
      <c r="B14" s="337">
        <v>10239</v>
      </c>
      <c r="C14" s="382">
        <v>176334</v>
      </c>
      <c r="D14" s="84">
        <f t="shared" si="0"/>
        <v>5.8065943039912894E-2</v>
      </c>
      <c r="E14" s="337">
        <v>2806</v>
      </c>
      <c r="F14" s="382">
        <v>45937</v>
      </c>
      <c r="G14" s="84">
        <f t="shared" si="1"/>
        <v>6.1083658053420989E-2</v>
      </c>
      <c r="H14" s="337"/>
      <c r="I14" s="382"/>
      <c r="J14" s="84"/>
      <c r="K14" s="337">
        <v>0</v>
      </c>
      <c r="L14" s="382">
        <v>171</v>
      </c>
      <c r="M14" s="84">
        <f t="shared" si="3"/>
        <v>0</v>
      </c>
      <c r="N14" s="337">
        <v>0</v>
      </c>
      <c r="O14" s="382">
        <v>7</v>
      </c>
      <c r="P14" s="84">
        <f t="shared" si="4"/>
        <v>0</v>
      </c>
      <c r="Q14" s="337"/>
      <c r="R14" s="382"/>
      <c r="S14" s="84"/>
      <c r="T14" s="337">
        <f t="shared" si="5"/>
        <v>13045</v>
      </c>
      <c r="U14" s="382">
        <f t="shared" si="5"/>
        <v>222449</v>
      </c>
      <c r="V14" s="84">
        <f t="shared" si="2"/>
        <v>5.8642655170398607E-2</v>
      </c>
    </row>
    <row r="15" spans="1:22" s="286" customFormat="1">
      <c r="A15" s="89">
        <v>2000</v>
      </c>
      <c r="B15" s="337">
        <v>10997</v>
      </c>
      <c r="C15" s="382">
        <v>214250</v>
      </c>
      <c r="D15" s="84">
        <f t="shared" si="0"/>
        <v>5.1327887981330221E-2</v>
      </c>
      <c r="E15" s="337">
        <v>2916</v>
      </c>
      <c r="F15" s="382">
        <v>54917</v>
      </c>
      <c r="G15" s="84">
        <f t="shared" si="1"/>
        <v>5.3098311998106232E-2</v>
      </c>
      <c r="H15" s="337"/>
      <c r="I15" s="382"/>
      <c r="J15" s="84"/>
      <c r="K15" s="337">
        <v>0</v>
      </c>
      <c r="L15" s="382">
        <v>366</v>
      </c>
      <c r="M15" s="84">
        <f t="shared" si="3"/>
        <v>0</v>
      </c>
      <c r="N15" s="337">
        <v>0</v>
      </c>
      <c r="O15" s="382">
        <v>1</v>
      </c>
      <c r="P15" s="84">
        <f t="shared" si="4"/>
        <v>0</v>
      </c>
      <c r="Q15" s="337"/>
      <c r="R15" s="382"/>
      <c r="S15" s="84"/>
      <c r="T15" s="337">
        <f t="shared" si="5"/>
        <v>13913</v>
      </c>
      <c r="U15" s="382">
        <f t="shared" si="5"/>
        <v>269534</v>
      </c>
      <c r="V15" s="84">
        <f t="shared" si="2"/>
        <v>5.161871971625101E-2</v>
      </c>
    </row>
    <row r="16" spans="1:22" s="286" customFormat="1">
      <c r="A16" s="89">
        <v>2001</v>
      </c>
      <c r="B16" s="337">
        <v>14847</v>
      </c>
      <c r="C16" s="382">
        <v>216768</v>
      </c>
      <c r="D16" s="84">
        <f t="shared" si="0"/>
        <v>6.8492581930912316E-2</v>
      </c>
      <c r="E16" s="337">
        <v>4722</v>
      </c>
      <c r="F16" s="382">
        <v>58551</v>
      </c>
      <c r="G16" s="84">
        <f t="shared" si="1"/>
        <v>8.0647640518522315E-2</v>
      </c>
      <c r="H16" s="337"/>
      <c r="I16" s="382"/>
      <c r="J16" s="84"/>
      <c r="K16" s="337">
        <v>0</v>
      </c>
      <c r="L16" s="382">
        <v>297</v>
      </c>
      <c r="M16" s="84">
        <f t="shared" si="3"/>
        <v>0</v>
      </c>
      <c r="N16" s="337">
        <v>0</v>
      </c>
      <c r="O16" s="382">
        <v>2</v>
      </c>
      <c r="P16" s="84">
        <f t="shared" si="4"/>
        <v>0</v>
      </c>
      <c r="Q16" s="337"/>
      <c r="R16" s="382"/>
      <c r="S16" s="84"/>
      <c r="T16" s="337">
        <f t="shared" si="5"/>
        <v>19569</v>
      </c>
      <c r="U16" s="382">
        <f t="shared" si="5"/>
        <v>275618</v>
      </c>
      <c r="V16" s="84">
        <f t="shared" si="2"/>
        <v>7.1000442641627179E-2</v>
      </c>
    </row>
    <row r="17" spans="1:27" s="286" customFormat="1">
      <c r="A17" s="89">
        <v>2002</v>
      </c>
      <c r="B17" s="337">
        <v>11875</v>
      </c>
      <c r="C17" s="382">
        <v>230244</v>
      </c>
      <c r="D17" s="84">
        <f t="shared" si="0"/>
        <v>5.1575719671305226E-2</v>
      </c>
      <c r="E17" s="337">
        <v>3888</v>
      </c>
      <c r="F17" s="382">
        <v>68584</v>
      </c>
      <c r="G17" s="84">
        <f t="shared" si="1"/>
        <v>5.6689606905400675E-2</v>
      </c>
      <c r="H17" s="337"/>
      <c r="I17" s="382"/>
      <c r="J17" s="84"/>
      <c r="K17" s="337">
        <v>0</v>
      </c>
      <c r="L17" s="382">
        <v>521</v>
      </c>
      <c r="M17" s="84">
        <f t="shared" si="3"/>
        <v>0</v>
      </c>
      <c r="N17" s="337">
        <v>0</v>
      </c>
      <c r="O17" s="382">
        <v>5</v>
      </c>
      <c r="P17" s="84">
        <f t="shared" si="4"/>
        <v>0</v>
      </c>
      <c r="Q17" s="337"/>
      <c r="R17" s="382"/>
      <c r="S17" s="84"/>
      <c r="T17" s="337">
        <f t="shared" si="5"/>
        <v>15763</v>
      </c>
      <c r="U17" s="382">
        <f t="shared" si="5"/>
        <v>299354</v>
      </c>
      <c r="V17" s="84">
        <f t="shared" si="2"/>
        <v>5.2656720805467773E-2</v>
      </c>
    </row>
    <row r="18" spans="1:27" s="286" customFormat="1">
      <c r="A18" s="89">
        <v>2003</v>
      </c>
      <c r="B18" s="337">
        <v>9042</v>
      </c>
      <c r="C18" s="382">
        <v>241955</v>
      </c>
      <c r="D18" s="84">
        <f t="shared" si="0"/>
        <v>3.7370585439441217E-2</v>
      </c>
      <c r="E18" s="337">
        <v>2988</v>
      </c>
      <c r="F18" s="382">
        <v>72074</v>
      </c>
      <c r="G18" s="84">
        <f t="shared" si="1"/>
        <v>4.1457391014790353E-2</v>
      </c>
      <c r="H18" s="337"/>
      <c r="I18" s="382"/>
      <c r="J18" s="84"/>
      <c r="K18" s="337">
        <v>0</v>
      </c>
      <c r="L18" s="382">
        <v>621</v>
      </c>
      <c r="M18" s="84">
        <f t="shared" si="3"/>
        <v>0</v>
      </c>
      <c r="N18" s="337">
        <v>0</v>
      </c>
      <c r="O18" s="382">
        <v>7</v>
      </c>
      <c r="P18" s="84">
        <f t="shared" si="4"/>
        <v>0</v>
      </c>
      <c r="Q18" s="337"/>
      <c r="R18" s="382"/>
      <c r="S18" s="84"/>
      <c r="T18" s="337">
        <f t="shared" si="5"/>
        <v>12030</v>
      </c>
      <c r="U18" s="382">
        <f t="shared" si="5"/>
        <v>314657</v>
      </c>
      <c r="V18" s="84">
        <f t="shared" si="2"/>
        <v>3.8232106706667893E-2</v>
      </c>
    </row>
    <row r="19" spans="1:27" s="286" customFormat="1">
      <c r="A19" s="89">
        <v>2004</v>
      </c>
      <c r="B19" s="337">
        <v>6854</v>
      </c>
      <c r="C19" s="382">
        <v>248280</v>
      </c>
      <c r="D19" s="84">
        <f t="shared" si="0"/>
        <v>2.7605928790075722E-2</v>
      </c>
      <c r="E19" s="337">
        <v>2451</v>
      </c>
      <c r="F19" s="382">
        <v>85195</v>
      </c>
      <c r="G19" s="84">
        <f t="shared" si="1"/>
        <v>2.8769293972650978E-2</v>
      </c>
      <c r="H19" s="337"/>
      <c r="I19" s="382"/>
      <c r="J19" s="84"/>
      <c r="K19" s="337">
        <v>1</v>
      </c>
      <c r="L19" s="382">
        <v>160</v>
      </c>
      <c r="M19" s="84">
        <f t="shared" si="3"/>
        <v>6.2500000000000003E-3</v>
      </c>
      <c r="N19" s="337">
        <v>0</v>
      </c>
      <c r="O19" s="382">
        <v>2</v>
      </c>
      <c r="P19" s="84">
        <f t="shared" si="4"/>
        <v>0</v>
      </c>
      <c r="Q19" s="337"/>
      <c r="R19" s="382"/>
      <c r="S19" s="84"/>
      <c r="T19" s="337">
        <f t="shared" si="5"/>
        <v>9306</v>
      </c>
      <c r="U19" s="382">
        <f t="shared" si="5"/>
        <v>333637</v>
      </c>
      <c r="V19" s="84">
        <f t="shared" si="2"/>
        <v>2.7892589850646063E-2</v>
      </c>
    </row>
    <row r="20" spans="1:27" s="286" customFormat="1">
      <c r="A20" s="89">
        <v>2005</v>
      </c>
      <c r="B20" s="337">
        <v>5704</v>
      </c>
      <c r="C20" s="382">
        <v>256615</v>
      </c>
      <c r="D20" s="84">
        <f t="shared" si="0"/>
        <v>2.2227851060927849E-2</v>
      </c>
      <c r="E20" s="337">
        <v>2029</v>
      </c>
      <c r="F20" s="382">
        <v>79696</v>
      </c>
      <c r="G20" s="84">
        <f t="shared" si="1"/>
        <v>2.5459245131499698E-2</v>
      </c>
      <c r="H20" s="337"/>
      <c r="I20" s="382"/>
      <c r="J20" s="84"/>
      <c r="K20" s="337">
        <v>2</v>
      </c>
      <c r="L20" s="382">
        <v>232</v>
      </c>
      <c r="M20" s="84">
        <f t="shared" si="3"/>
        <v>8.6206896551724137E-3</v>
      </c>
      <c r="N20" s="337">
        <v>0</v>
      </c>
      <c r="O20" s="382">
        <v>33</v>
      </c>
      <c r="P20" s="84">
        <f t="shared" si="4"/>
        <v>0</v>
      </c>
      <c r="Q20" s="337"/>
      <c r="R20" s="382"/>
      <c r="S20" s="84"/>
      <c r="T20" s="337">
        <f t="shared" si="5"/>
        <v>7735</v>
      </c>
      <c r="U20" s="382">
        <f t="shared" si="5"/>
        <v>336576</v>
      </c>
      <c r="V20" s="84">
        <f t="shared" si="2"/>
        <v>2.2981436584902072E-2</v>
      </c>
    </row>
    <row r="21" spans="1:27" s="286" customFormat="1">
      <c r="A21" s="89">
        <v>2006</v>
      </c>
      <c r="B21" s="337">
        <v>4463</v>
      </c>
      <c r="C21" s="382">
        <v>241673</v>
      </c>
      <c r="D21" s="84">
        <f t="shared" si="0"/>
        <v>1.8467102241458498E-2</v>
      </c>
      <c r="E21" s="337">
        <v>1356</v>
      </c>
      <c r="F21" s="382">
        <v>70584</v>
      </c>
      <c r="G21" s="84">
        <f t="shared" si="1"/>
        <v>1.921115266916015E-2</v>
      </c>
      <c r="H21" s="337"/>
      <c r="I21" s="382"/>
      <c r="J21" s="84"/>
      <c r="K21" s="337">
        <v>1</v>
      </c>
      <c r="L21" s="382">
        <v>102</v>
      </c>
      <c r="M21" s="84">
        <f t="shared" si="3"/>
        <v>9.8039215686274508E-3</v>
      </c>
      <c r="N21" s="337">
        <v>0</v>
      </c>
      <c r="O21" s="382">
        <v>29</v>
      </c>
      <c r="P21" s="84">
        <f t="shared" si="4"/>
        <v>0</v>
      </c>
      <c r="Q21" s="337"/>
      <c r="R21" s="382"/>
      <c r="S21" s="84"/>
      <c r="T21" s="337">
        <f t="shared" si="5"/>
        <v>5820</v>
      </c>
      <c r="U21" s="382">
        <f t="shared" si="5"/>
        <v>312388</v>
      </c>
      <c r="V21" s="84">
        <f t="shared" si="2"/>
        <v>1.8630677234720925E-2</v>
      </c>
    </row>
    <row r="22" spans="1:27" s="286" customFormat="1">
      <c r="A22" s="89">
        <v>2007</v>
      </c>
      <c r="B22" s="337">
        <v>4125</v>
      </c>
      <c r="C22" s="382">
        <v>255782</v>
      </c>
      <c r="D22" s="84">
        <f t="shared" si="0"/>
        <v>1.6127014410709118E-2</v>
      </c>
      <c r="E22" s="337">
        <v>1037</v>
      </c>
      <c r="F22" s="382">
        <v>65744</v>
      </c>
      <c r="G22" s="84">
        <f t="shared" si="1"/>
        <v>1.5773302506692625E-2</v>
      </c>
      <c r="H22" s="337"/>
      <c r="I22" s="382"/>
      <c r="J22" s="84"/>
      <c r="K22" s="337">
        <v>0</v>
      </c>
      <c r="L22" s="382">
        <v>53</v>
      </c>
      <c r="M22" s="84">
        <f t="shared" si="3"/>
        <v>0</v>
      </c>
      <c r="N22" s="337">
        <v>0</v>
      </c>
      <c r="O22" s="382">
        <v>24</v>
      </c>
      <c r="P22" s="84">
        <f t="shared" si="4"/>
        <v>0</v>
      </c>
      <c r="Q22" s="337">
        <v>26</v>
      </c>
      <c r="R22" s="382">
        <v>2899</v>
      </c>
      <c r="S22" s="84">
        <f t="shared" ref="S22:S26" si="6">IF(R22=0, "NA", Q22/R22)</f>
        <v>8.9686098654708519E-3</v>
      </c>
      <c r="T22" s="337">
        <f t="shared" si="5"/>
        <v>5188</v>
      </c>
      <c r="U22" s="382">
        <f t="shared" si="5"/>
        <v>324502</v>
      </c>
      <c r="V22" s="84">
        <f t="shared" si="2"/>
        <v>1.5987574806934933E-2</v>
      </c>
    </row>
    <row r="23" spans="1:27" s="286" customFormat="1">
      <c r="A23" s="89">
        <v>2008</v>
      </c>
      <c r="B23" s="337">
        <v>2610</v>
      </c>
      <c r="C23" s="382">
        <v>227798</v>
      </c>
      <c r="D23" s="84">
        <f t="shared" si="0"/>
        <v>1.1457519381206156E-2</v>
      </c>
      <c r="E23" s="337">
        <v>590</v>
      </c>
      <c r="F23" s="382">
        <v>63323</v>
      </c>
      <c r="G23" s="84">
        <f t="shared" si="1"/>
        <v>9.3173096663139773E-3</v>
      </c>
      <c r="H23" s="337">
        <v>188</v>
      </c>
      <c r="I23" s="382">
        <v>10978</v>
      </c>
      <c r="J23" s="84">
        <f>IF(I23=0, "NA", H23/I23)</f>
        <v>1.7125159409728547E-2</v>
      </c>
      <c r="K23" s="337">
        <v>1</v>
      </c>
      <c r="L23" s="382">
        <v>51</v>
      </c>
      <c r="M23" s="84">
        <f t="shared" si="3"/>
        <v>1.9607843137254902E-2</v>
      </c>
      <c r="N23" s="337">
        <v>0</v>
      </c>
      <c r="O23" s="382">
        <v>22</v>
      </c>
      <c r="P23" s="84">
        <f t="shared" si="4"/>
        <v>0</v>
      </c>
      <c r="Q23" s="337">
        <v>92</v>
      </c>
      <c r="R23" s="382">
        <v>3535</v>
      </c>
      <c r="S23" s="84">
        <f t="shared" si="6"/>
        <v>2.6025459688826025E-2</v>
      </c>
      <c r="T23" s="337">
        <f t="shared" si="5"/>
        <v>3481</v>
      </c>
      <c r="U23" s="382">
        <f t="shared" si="5"/>
        <v>305707</v>
      </c>
      <c r="V23" s="84">
        <f>IF(U23=0, "NA", T23/U23)</f>
        <v>1.1386719963886989E-2</v>
      </c>
    </row>
    <row r="24" spans="1:27" s="286" customFormat="1">
      <c r="A24" s="89">
        <v>2009</v>
      </c>
      <c r="B24" s="337">
        <v>1827</v>
      </c>
      <c r="C24" s="382">
        <v>179206</v>
      </c>
      <c r="D24" s="84">
        <f t="shared" si="0"/>
        <v>1.0194971150519514E-2</v>
      </c>
      <c r="E24" s="337">
        <v>367</v>
      </c>
      <c r="F24" s="382">
        <v>38221</v>
      </c>
      <c r="G24" s="84">
        <f t="shared" si="1"/>
        <v>9.602051228382303E-3</v>
      </c>
      <c r="H24" s="337">
        <v>108</v>
      </c>
      <c r="I24" s="382">
        <v>5885</v>
      </c>
      <c r="J24" s="84">
        <f>IF(I24=0, "NA", H24/I24)</f>
        <v>1.8351741716227696E-2</v>
      </c>
      <c r="K24" s="337">
        <v>16</v>
      </c>
      <c r="L24" s="382">
        <v>1107</v>
      </c>
      <c r="M24" s="84">
        <f t="shared" si="3"/>
        <v>1.4453477868112014E-2</v>
      </c>
      <c r="N24" s="337">
        <v>1</v>
      </c>
      <c r="O24" s="382">
        <v>87</v>
      </c>
      <c r="P24" s="84">
        <f t="shared" si="4"/>
        <v>1.1494252873563218E-2</v>
      </c>
      <c r="Q24" s="337">
        <v>14</v>
      </c>
      <c r="R24" s="382">
        <v>953</v>
      </c>
      <c r="S24" s="84">
        <f t="shared" si="6"/>
        <v>1.4690451206715634E-2</v>
      </c>
      <c r="T24" s="337">
        <f t="shared" si="5"/>
        <v>2333</v>
      </c>
      <c r="U24" s="382">
        <f t="shared" si="5"/>
        <v>225459</v>
      </c>
      <c r="V24" s="84">
        <f>IF(U24=0, "NA", T24/U24)</f>
        <v>1.0347779418874384E-2</v>
      </c>
    </row>
    <row r="25" spans="1:27" s="286" customFormat="1">
      <c r="A25" s="89">
        <v>2010</v>
      </c>
      <c r="B25" s="337">
        <v>837</v>
      </c>
      <c r="C25" s="382">
        <v>55992</v>
      </c>
      <c r="D25" s="84">
        <f t="shared" si="0"/>
        <v>1.4948564080582941E-2</v>
      </c>
      <c r="E25" s="337">
        <v>130</v>
      </c>
      <c r="F25" s="382">
        <v>10094</v>
      </c>
      <c r="G25" s="84">
        <f t="shared" si="1"/>
        <v>1.2878937982960175E-2</v>
      </c>
      <c r="H25" s="337">
        <v>33</v>
      </c>
      <c r="I25" s="382">
        <v>732</v>
      </c>
      <c r="J25" s="84">
        <f>IF(I25=0, "NA", H25/I25)</f>
        <v>4.5081967213114756E-2</v>
      </c>
      <c r="K25" s="337">
        <v>37</v>
      </c>
      <c r="L25" s="382">
        <v>447</v>
      </c>
      <c r="M25" s="84">
        <f t="shared" si="3"/>
        <v>8.2774049217002238E-2</v>
      </c>
      <c r="N25" s="337">
        <v>2</v>
      </c>
      <c r="O25" s="382">
        <v>37</v>
      </c>
      <c r="P25" s="84">
        <f t="shared" si="4"/>
        <v>5.4054054054054057E-2</v>
      </c>
      <c r="Q25" s="337">
        <v>6</v>
      </c>
      <c r="R25" s="382">
        <v>153</v>
      </c>
      <c r="S25" s="84">
        <f t="shared" si="6"/>
        <v>3.9215686274509803E-2</v>
      </c>
      <c r="T25" s="337">
        <f t="shared" si="5"/>
        <v>1045</v>
      </c>
      <c r="U25" s="382">
        <f t="shared" si="5"/>
        <v>67455</v>
      </c>
      <c r="V25" s="84">
        <f t="shared" ref="V25:V26" si="7">IF(U25=0, "NA", T25/U25)</f>
        <v>1.5491809354384404E-2</v>
      </c>
    </row>
    <row r="26" spans="1:27" s="286" customFormat="1" ht="13.5" thickBot="1">
      <c r="A26" s="89">
        <v>2011</v>
      </c>
      <c r="B26" s="440">
        <v>33</v>
      </c>
      <c r="C26" s="382">
        <v>393</v>
      </c>
      <c r="D26" s="275">
        <f t="shared" si="0"/>
        <v>8.3969465648854963E-2</v>
      </c>
      <c r="E26" s="440">
        <v>6</v>
      </c>
      <c r="F26" s="382">
        <v>69</v>
      </c>
      <c r="G26" s="275">
        <f t="shared" si="1"/>
        <v>8.6956521739130432E-2</v>
      </c>
      <c r="H26" s="440">
        <v>4</v>
      </c>
      <c r="I26" s="382">
        <v>30</v>
      </c>
      <c r="J26" s="275">
        <f>IF(I26=0, "NA", H26/I26)</f>
        <v>0.13333333333333333</v>
      </c>
      <c r="K26" s="440">
        <v>2</v>
      </c>
      <c r="L26" s="382">
        <v>6</v>
      </c>
      <c r="M26" s="275">
        <f t="shared" si="3"/>
        <v>0.33333333333333331</v>
      </c>
      <c r="N26" s="440"/>
      <c r="O26" s="382"/>
      <c r="P26" s="84"/>
      <c r="Q26" s="440">
        <v>1</v>
      </c>
      <c r="R26" s="382">
        <v>8</v>
      </c>
      <c r="S26" s="275">
        <f t="shared" si="6"/>
        <v>0.125</v>
      </c>
      <c r="T26" s="440">
        <f t="shared" si="5"/>
        <v>46</v>
      </c>
      <c r="U26" s="457">
        <f t="shared" si="5"/>
        <v>506</v>
      </c>
      <c r="V26" s="275">
        <f t="shared" si="7"/>
        <v>9.0909090909090912E-2</v>
      </c>
    </row>
    <row r="27" spans="1:27" s="286" customFormat="1" ht="13.5" thickBot="1">
      <c r="A27" s="85" t="s">
        <v>9</v>
      </c>
      <c r="B27" s="218">
        <f>SUM(B11:B26)</f>
        <v>106367</v>
      </c>
      <c r="C27" s="272">
        <f>SUM(C11:C26)</f>
        <v>2891393</v>
      </c>
      <c r="D27" s="95">
        <f>B27/C27</f>
        <v>3.6787458501836311E-2</v>
      </c>
      <c r="E27" s="218">
        <f>SUM(E11:E26)</f>
        <v>31682</v>
      </c>
      <c r="F27" s="272">
        <f>SUM(F11:F26)</f>
        <v>801343</v>
      </c>
      <c r="G27" s="95">
        <f>E27/F27</f>
        <v>3.9536128723904745E-2</v>
      </c>
      <c r="H27" s="218">
        <f>SUM(H11:H26)</f>
        <v>333</v>
      </c>
      <c r="I27" s="272">
        <f>SUM(I11:I26)</f>
        <v>17625</v>
      </c>
      <c r="J27" s="95">
        <f>H27/I27</f>
        <v>1.8893617021276597E-2</v>
      </c>
      <c r="K27" s="218">
        <f>SUM(K11:K26)</f>
        <v>60</v>
      </c>
      <c r="L27" s="272">
        <f>SUM(L11:L26)</f>
        <v>4499</v>
      </c>
      <c r="M27" s="95">
        <f>K27/L27</f>
        <v>1.3336296954878863E-2</v>
      </c>
      <c r="N27" s="218">
        <f>SUM(N11:N26)</f>
        <v>3</v>
      </c>
      <c r="O27" s="272">
        <f>SUM(O11:O26)</f>
        <v>286</v>
      </c>
      <c r="P27" s="95">
        <f>N27/O27</f>
        <v>1.048951048951049E-2</v>
      </c>
      <c r="Q27" s="218">
        <f>SUM(Q11:Q26)</f>
        <v>139</v>
      </c>
      <c r="R27" s="272">
        <f>SUM(R11:R26)</f>
        <v>7548</v>
      </c>
      <c r="S27" s="95">
        <f>Q27/R27</f>
        <v>1.841547429782724E-2</v>
      </c>
      <c r="T27" s="218">
        <f>SUM(T11:T26)</f>
        <v>138584</v>
      </c>
      <c r="U27" s="272">
        <f>SUM(U11:U26)</f>
        <v>3722694</v>
      </c>
      <c r="V27" s="95">
        <f>T27/U27</f>
        <v>3.7226804029554944E-2</v>
      </c>
    </row>
    <row r="28" spans="1:27" s="286" customFormat="1">
      <c r="A28" s="330"/>
      <c r="B28" s="368"/>
      <c r="C28" s="368"/>
      <c r="D28" s="376"/>
      <c r="E28" s="368"/>
      <c r="F28" s="368"/>
      <c r="G28" s="376"/>
      <c r="H28" s="368"/>
      <c r="I28" s="368"/>
      <c r="J28" s="376"/>
      <c r="K28" s="377"/>
      <c r="L28" s="377"/>
      <c r="M28" s="377"/>
      <c r="N28" s="368"/>
      <c r="O28" s="368"/>
      <c r="P28" s="376"/>
      <c r="Q28" s="368"/>
      <c r="R28" s="368"/>
      <c r="S28" s="376"/>
      <c r="T28" s="377"/>
      <c r="U28" s="377"/>
      <c r="V28" s="377"/>
      <c r="W28" s="368"/>
      <c r="X28" s="368"/>
      <c r="Y28" s="376"/>
    </row>
    <row r="30" spans="1:27">
      <c r="Q30" s="345"/>
      <c r="R30" s="345"/>
      <c r="S30" s="345"/>
      <c r="T30" s="345"/>
      <c r="U30" s="345"/>
      <c r="V30" s="345"/>
      <c r="W30" s="345"/>
      <c r="X30" s="345"/>
      <c r="Y30" s="345"/>
      <c r="Z30" s="345"/>
      <c r="AA30" s="345"/>
    </row>
    <row r="31" spans="1:27">
      <c r="A31" s="287"/>
      <c r="Q31" s="345"/>
      <c r="R31" s="446"/>
      <c r="S31" s="446"/>
      <c r="T31" s="446"/>
      <c r="U31" s="446"/>
      <c r="V31" s="446"/>
      <c r="W31" s="446"/>
      <c r="X31" s="446"/>
      <c r="Y31" s="446"/>
      <c r="Z31" s="446"/>
      <c r="AA31" s="446"/>
    </row>
    <row r="32" spans="1:27">
      <c r="Q32" s="345"/>
      <c r="R32" s="447"/>
      <c r="S32" s="448"/>
      <c r="T32" s="448"/>
      <c r="U32" s="448"/>
      <c r="V32" s="448"/>
      <c r="W32" s="447"/>
      <c r="X32" s="447"/>
      <c r="Y32" s="447"/>
      <c r="Z32" s="448"/>
      <c r="AA32" s="447"/>
    </row>
    <row r="33" spans="17:33">
      <c r="Q33" s="345"/>
      <c r="R33" s="447"/>
      <c r="S33" s="448"/>
      <c r="T33" s="448"/>
      <c r="U33" s="448"/>
      <c r="V33" s="448"/>
      <c r="W33" s="447"/>
      <c r="X33" s="447"/>
      <c r="Y33" s="447"/>
      <c r="Z33" s="448"/>
      <c r="AA33" s="447"/>
      <c r="AB33" s="345"/>
      <c r="AC33" s="345"/>
      <c r="AD33" s="345"/>
      <c r="AE33" s="345"/>
      <c r="AF33" s="345"/>
      <c r="AG33" s="345"/>
    </row>
    <row r="34" spans="17:33">
      <c r="Q34" s="446"/>
      <c r="R34" s="447"/>
      <c r="S34" s="448"/>
      <c r="T34" s="448"/>
      <c r="U34" s="448"/>
      <c r="V34" s="448"/>
      <c r="W34" s="448"/>
      <c r="X34" s="447"/>
      <c r="Y34" s="447"/>
      <c r="Z34" s="448"/>
      <c r="AA34" s="447"/>
      <c r="AB34" s="446"/>
      <c r="AC34" s="446"/>
      <c r="AD34" s="446"/>
      <c r="AE34" s="345"/>
      <c r="AF34" s="345"/>
      <c r="AG34" s="345"/>
    </row>
    <row r="35" spans="17:33">
      <c r="Q35" s="447"/>
      <c r="R35" s="447"/>
      <c r="S35" s="448"/>
      <c r="T35" s="448"/>
      <c r="U35" s="448"/>
      <c r="V35" s="448"/>
      <c r="W35" s="447"/>
      <c r="X35" s="447"/>
      <c r="Y35" s="447"/>
      <c r="Z35" s="448"/>
      <c r="AA35" s="447"/>
      <c r="AB35" s="447"/>
      <c r="AC35" s="448"/>
      <c r="AD35" s="448"/>
      <c r="AE35" s="345"/>
      <c r="AF35" s="345"/>
      <c r="AG35" s="345"/>
    </row>
    <row r="36" spans="17:33">
      <c r="Q36" s="447"/>
      <c r="R36" s="447"/>
      <c r="S36" s="448"/>
      <c r="T36" s="448"/>
      <c r="U36" s="448"/>
      <c r="V36" s="447"/>
      <c r="W36" s="447"/>
      <c r="X36" s="447"/>
      <c r="Y36" s="447"/>
      <c r="Z36" s="448"/>
      <c r="AA36" s="448"/>
      <c r="AB36" s="447"/>
      <c r="AC36" s="448"/>
      <c r="AD36" s="448"/>
      <c r="AE36" s="345"/>
      <c r="AF36" s="345"/>
      <c r="AG36" s="345"/>
    </row>
    <row r="37" spans="17:33">
      <c r="Q37" s="447"/>
      <c r="R37" s="447"/>
      <c r="S37" s="448"/>
      <c r="T37" s="448"/>
      <c r="U37" s="448"/>
      <c r="V37" s="447"/>
      <c r="W37" s="447"/>
      <c r="X37" s="447"/>
      <c r="Y37" s="447"/>
      <c r="Z37" s="448"/>
      <c r="AA37" s="447"/>
      <c r="AB37" s="447"/>
      <c r="AC37" s="448"/>
      <c r="AD37" s="448"/>
      <c r="AE37" s="345"/>
      <c r="AF37" s="345"/>
      <c r="AG37" s="345"/>
    </row>
    <row r="38" spans="17:33">
      <c r="Q38" s="447"/>
      <c r="R38" s="447"/>
      <c r="S38" s="448"/>
      <c r="T38" s="448"/>
      <c r="U38" s="448"/>
      <c r="V38" s="448"/>
      <c r="W38" s="447"/>
      <c r="X38" s="447"/>
      <c r="Y38" s="447"/>
      <c r="Z38" s="448"/>
      <c r="AA38" s="447"/>
      <c r="AB38" s="447"/>
      <c r="AC38" s="448"/>
      <c r="AD38" s="448"/>
      <c r="AE38" s="345"/>
      <c r="AF38" s="345"/>
      <c r="AG38" s="345"/>
    </row>
    <row r="39" spans="17:33">
      <c r="Q39" s="447"/>
      <c r="R39" s="447"/>
      <c r="S39" s="448"/>
      <c r="T39" s="448"/>
      <c r="U39" s="448"/>
      <c r="V39" s="447"/>
      <c r="W39" s="447"/>
      <c r="X39" s="447"/>
      <c r="Y39" s="447"/>
      <c r="Z39" s="448"/>
      <c r="AA39" s="447"/>
      <c r="AB39" s="447"/>
      <c r="AC39" s="448"/>
      <c r="AD39" s="448"/>
      <c r="AE39" s="345"/>
      <c r="AF39" s="345"/>
      <c r="AG39" s="345"/>
    </row>
    <row r="40" spans="17:33">
      <c r="Q40" s="447"/>
      <c r="R40" s="447"/>
      <c r="S40" s="448"/>
      <c r="T40" s="448"/>
      <c r="U40" s="447"/>
      <c r="V40" s="447"/>
      <c r="W40" s="447"/>
      <c r="X40" s="447"/>
      <c r="Y40" s="447"/>
      <c r="Z40" s="448"/>
      <c r="AA40" s="447"/>
      <c r="AB40" s="447"/>
      <c r="AC40" s="448"/>
      <c r="AD40" s="448"/>
      <c r="AE40" s="345"/>
      <c r="AF40" s="345"/>
      <c r="AG40" s="345"/>
    </row>
    <row r="41" spans="17:33">
      <c r="Q41" s="447"/>
      <c r="R41" s="447"/>
      <c r="S41" s="448"/>
      <c r="T41" s="448"/>
      <c r="U41" s="447"/>
      <c r="V41" s="447"/>
      <c r="W41" s="447"/>
      <c r="X41" s="447"/>
      <c r="Y41" s="447"/>
      <c r="Z41" s="448"/>
      <c r="AA41" s="447"/>
      <c r="AB41" s="447"/>
      <c r="AC41" s="448"/>
      <c r="AD41" s="448"/>
      <c r="AE41" s="345"/>
      <c r="AF41" s="345"/>
      <c r="AG41" s="345"/>
    </row>
    <row r="42" spans="17:33">
      <c r="Q42" s="447"/>
      <c r="R42" s="447"/>
      <c r="S42" s="448"/>
      <c r="T42" s="448"/>
      <c r="U42" s="447"/>
      <c r="V42" s="447"/>
      <c r="W42" s="447"/>
      <c r="X42" s="447"/>
      <c r="Y42" s="447"/>
      <c r="Z42" s="448"/>
      <c r="AA42" s="447"/>
      <c r="AB42" s="447"/>
      <c r="AC42" s="448"/>
      <c r="AD42" s="448"/>
      <c r="AE42" s="345"/>
      <c r="AF42" s="345"/>
      <c r="AG42" s="345"/>
    </row>
    <row r="43" spans="17:33">
      <c r="Q43" s="447"/>
      <c r="R43" s="447"/>
      <c r="S43" s="448"/>
      <c r="T43" s="448"/>
      <c r="U43" s="448"/>
      <c r="V43" s="447"/>
      <c r="W43" s="447"/>
      <c r="X43" s="447"/>
      <c r="Y43" s="447"/>
      <c r="Z43" s="447"/>
      <c r="AA43" s="447"/>
      <c r="AB43" s="447"/>
      <c r="AC43" s="448"/>
      <c r="AD43" s="448"/>
      <c r="AE43" s="345"/>
      <c r="AF43" s="345"/>
      <c r="AG43" s="345"/>
    </row>
    <row r="44" spans="17:33">
      <c r="Q44" s="447"/>
      <c r="R44" s="447"/>
      <c r="S44" s="447"/>
      <c r="T44" s="448"/>
      <c r="U44" s="447"/>
      <c r="V44" s="447"/>
      <c r="W44" s="447"/>
      <c r="X44" s="447"/>
      <c r="Y44" s="447"/>
      <c r="Z44" s="447"/>
      <c r="AA44" s="447"/>
      <c r="AB44" s="447"/>
      <c r="AC44" s="448"/>
      <c r="AD44" s="448"/>
      <c r="AE44" s="345"/>
      <c r="AF44" s="345"/>
      <c r="AG44" s="345"/>
    </row>
    <row r="45" spans="17:33">
      <c r="Q45" s="447"/>
      <c r="R45" s="447"/>
      <c r="S45" s="448"/>
      <c r="T45" s="447"/>
      <c r="U45" s="447"/>
      <c r="V45" s="447"/>
      <c r="W45" s="447"/>
      <c r="X45" s="447"/>
      <c r="Y45" s="447"/>
      <c r="Z45" s="447"/>
      <c r="AA45" s="447"/>
      <c r="AB45" s="447"/>
      <c r="AC45" s="448"/>
      <c r="AD45" s="448"/>
      <c r="AE45" s="345"/>
      <c r="AF45" s="345"/>
      <c r="AG45" s="345"/>
    </row>
    <row r="46" spans="17:33">
      <c r="Q46" s="447"/>
      <c r="R46" s="447"/>
      <c r="S46" s="448"/>
      <c r="T46" s="447"/>
      <c r="U46" s="447"/>
      <c r="V46" s="447"/>
      <c r="W46" s="447"/>
      <c r="X46" s="447"/>
      <c r="Y46" s="447"/>
      <c r="Z46" s="447"/>
      <c r="AA46" s="447"/>
      <c r="AB46" s="447"/>
      <c r="AC46" s="447"/>
      <c r="AD46" s="448"/>
      <c r="AE46" s="345"/>
      <c r="AF46" s="345"/>
      <c r="AG46" s="345"/>
    </row>
    <row r="47" spans="17:33">
      <c r="Q47" s="447"/>
      <c r="R47" s="447"/>
      <c r="S47" s="448"/>
      <c r="T47" s="448"/>
      <c r="U47" s="447"/>
      <c r="V47" s="448"/>
      <c r="W47" s="447"/>
      <c r="X47" s="447"/>
      <c r="Y47" s="447"/>
      <c r="Z47" s="447"/>
      <c r="AA47" s="447"/>
      <c r="AB47" s="447"/>
      <c r="AC47" s="447"/>
      <c r="AD47" s="447"/>
      <c r="AE47" s="345"/>
      <c r="AF47" s="345"/>
      <c r="AG47" s="345"/>
    </row>
    <row r="48" spans="17:33">
      <c r="Q48" s="447"/>
      <c r="R48" s="448"/>
      <c r="S48" s="448"/>
      <c r="T48" s="448"/>
      <c r="U48" s="447"/>
      <c r="V48" s="447"/>
      <c r="W48" s="447"/>
      <c r="X48" s="447"/>
      <c r="Y48" s="447"/>
      <c r="Z48" s="448"/>
      <c r="AA48" s="447"/>
      <c r="AB48" s="447"/>
      <c r="AC48" s="447"/>
      <c r="AD48" s="447"/>
      <c r="AE48" s="345"/>
      <c r="AF48" s="345"/>
      <c r="AG48" s="345"/>
    </row>
    <row r="49" spans="17:33">
      <c r="Q49" s="447"/>
      <c r="R49" s="448"/>
      <c r="S49" s="448"/>
      <c r="T49" s="448"/>
      <c r="U49" s="448"/>
      <c r="V49" s="448"/>
      <c r="W49" s="448"/>
      <c r="X49" s="448"/>
      <c r="Y49" s="447"/>
      <c r="Z49" s="448"/>
      <c r="AA49" s="447"/>
      <c r="AB49" s="447"/>
      <c r="AC49" s="448"/>
      <c r="AD49" s="448"/>
      <c r="AE49" s="345"/>
      <c r="AF49" s="345"/>
      <c r="AG49" s="345"/>
    </row>
    <row r="50" spans="17:33">
      <c r="Q50" s="345"/>
      <c r="R50" s="345"/>
      <c r="S50" s="345"/>
      <c r="T50" s="345"/>
      <c r="U50" s="345"/>
      <c r="V50" s="448"/>
      <c r="W50" s="345"/>
      <c r="X50" s="345"/>
      <c r="Y50" s="345"/>
      <c r="Z50" s="345"/>
      <c r="AA50" s="345"/>
      <c r="AB50" s="345"/>
      <c r="AC50" s="345"/>
      <c r="AD50" s="345"/>
      <c r="AE50" s="345"/>
      <c r="AF50" s="345"/>
      <c r="AG50" s="345"/>
    </row>
    <row r="51" spans="17:33">
      <c r="Q51" s="345"/>
      <c r="R51" s="345"/>
      <c r="S51" s="345"/>
      <c r="T51" s="345"/>
      <c r="U51" s="345"/>
      <c r="V51" s="448"/>
      <c r="W51" s="345"/>
      <c r="X51" s="345"/>
      <c r="Y51" s="345"/>
      <c r="Z51" s="345"/>
      <c r="AA51" s="345"/>
      <c r="AB51" s="345"/>
      <c r="AC51" s="345"/>
      <c r="AD51" s="345"/>
      <c r="AE51" s="345"/>
      <c r="AF51" s="345"/>
      <c r="AG51" s="345"/>
    </row>
    <row r="52" spans="17:33">
      <c r="Q52" s="446"/>
      <c r="R52" s="446"/>
      <c r="S52" s="446"/>
      <c r="T52" s="345"/>
      <c r="U52" s="345"/>
      <c r="V52" s="448"/>
      <c r="W52" s="446"/>
      <c r="X52" s="446"/>
      <c r="Y52" s="345"/>
      <c r="Z52" s="345"/>
      <c r="AA52" s="345"/>
      <c r="AB52" s="345"/>
      <c r="AC52" s="345"/>
      <c r="AD52" s="345"/>
      <c r="AE52" s="345"/>
      <c r="AF52" s="345"/>
      <c r="AG52" s="345"/>
    </row>
    <row r="53" spans="17:33">
      <c r="Q53" s="447"/>
      <c r="R53" s="448"/>
      <c r="S53" s="448"/>
      <c r="T53" s="345"/>
      <c r="U53" s="345"/>
      <c r="V53" s="448"/>
      <c r="W53" s="448"/>
      <c r="X53" s="448"/>
      <c r="Y53" s="345"/>
      <c r="Z53" s="345"/>
      <c r="AA53" s="345"/>
      <c r="AB53" s="345"/>
      <c r="AC53" s="345"/>
      <c r="AD53" s="345"/>
      <c r="AE53" s="345"/>
      <c r="AF53" s="345"/>
      <c r="AG53" s="345"/>
    </row>
    <row r="54" spans="17:33">
      <c r="Q54" s="447"/>
      <c r="R54" s="448"/>
      <c r="S54" s="448"/>
      <c r="T54" s="345"/>
      <c r="U54" s="345"/>
      <c r="V54" s="448"/>
      <c r="W54" s="448"/>
      <c r="X54" s="448"/>
      <c r="Y54" s="345"/>
      <c r="Z54" s="345"/>
      <c r="AA54" s="345"/>
      <c r="AB54" s="345"/>
      <c r="AC54" s="345"/>
      <c r="AD54" s="345"/>
      <c r="AE54" s="345"/>
      <c r="AF54" s="345"/>
      <c r="AG54" s="345"/>
    </row>
    <row r="55" spans="17:33">
      <c r="Q55" s="447"/>
      <c r="R55" s="448"/>
      <c r="S55" s="448"/>
      <c r="T55" s="345"/>
      <c r="U55" s="345"/>
      <c r="V55" s="448"/>
      <c r="W55" s="448"/>
      <c r="X55" s="448"/>
      <c r="Y55" s="345"/>
      <c r="Z55" s="345"/>
      <c r="AA55" s="345"/>
      <c r="AB55" s="345"/>
      <c r="AC55" s="345"/>
      <c r="AD55" s="345"/>
      <c r="AE55" s="345"/>
      <c r="AF55" s="345"/>
      <c r="AG55" s="345"/>
    </row>
    <row r="56" spans="17:33">
      <c r="Q56" s="447"/>
      <c r="R56" s="448"/>
      <c r="S56" s="448"/>
      <c r="T56" s="345"/>
      <c r="U56" s="345"/>
      <c r="V56" s="448"/>
      <c r="W56" s="448"/>
      <c r="X56" s="448"/>
      <c r="Y56" s="345"/>
      <c r="Z56" s="345"/>
      <c r="AA56" s="345"/>
      <c r="AB56" s="345"/>
      <c r="AC56" s="345"/>
      <c r="AD56" s="345"/>
      <c r="AE56" s="345"/>
      <c r="AF56" s="345"/>
      <c r="AG56" s="345"/>
    </row>
    <row r="57" spans="17:33">
      <c r="Q57" s="447"/>
      <c r="R57" s="448"/>
      <c r="S57" s="448"/>
      <c r="T57" s="345"/>
      <c r="U57" s="345"/>
      <c r="V57" s="448"/>
      <c r="W57" s="448"/>
      <c r="X57" s="448"/>
      <c r="Y57" s="345"/>
      <c r="Z57" s="345"/>
      <c r="AA57" s="345"/>
      <c r="AB57" s="345"/>
      <c r="AC57" s="345"/>
      <c r="AD57" s="345"/>
      <c r="AE57" s="345"/>
      <c r="AF57" s="345"/>
      <c r="AG57" s="345"/>
    </row>
    <row r="58" spans="17:33">
      <c r="Q58" s="447"/>
      <c r="R58" s="448"/>
      <c r="S58" s="448"/>
      <c r="T58" s="345"/>
      <c r="U58" s="345"/>
      <c r="V58" s="448"/>
      <c r="W58" s="448"/>
      <c r="X58" s="448"/>
      <c r="Y58" s="345"/>
      <c r="Z58" s="345"/>
      <c r="AA58" s="345"/>
      <c r="AB58" s="345"/>
      <c r="AC58" s="345"/>
      <c r="AD58" s="345"/>
      <c r="AE58" s="345"/>
      <c r="AF58" s="345"/>
      <c r="AG58" s="345"/>
    </row>
    <row r="59" spans="17:33">
      <c r="Q59" s="447"/>
      <c r="R59" s="448"/>
      <c r="S59" s="448"/>
      <c r="T59" s="345"/>
      <c r="U59" s="345"/>
      <c r="V59" s="448"/>
      <c r="W59" s="448"/>
      <c r="X59" s="448"/>
      <c r="Y59" s="345"/>
      <c r="Z59" s="345"/>
      <c r="AA59" s="345"/>
      <c r="AB59" s="345"/>
      <c r="AC59" s="345"/>
      <c r="AD59" s="345"/>
      <c r="AE59" s="345"/>
      <c r="AF59" s="345"/>
      <c r="AG59" s="345"/>
    </row>
    <row r="60" spans="17:33">
      <c r="Q60" s="447"/>
      <c r="R60" s="448"/>
      <c r="S60" s="448"/>
      <c r="T60" s="345"/>
      <c r="U60" s="345"/>
      <c r="V60" s="448"/>
      <c r="W60" s="448"/>
      <c r="X60" s="448"/>
      <c r="Y60" s="345"/>
      <c r="Z60" s="345"/>
      <c r="AA60" s="345"/>
      <c r="AB60" s="345"/>
      <c r="AC60" s="345"/>
      <c r="AD60" s="345"/>
      <c r="AE60" s="345"/>
      <c r="AF60" s="345"/>
      <c r="AG60" s="345"/>
    </row>
    <row r="61" spans="17:33">
      <c r="Q61" s="447"/>
      <c r="R61" s="448"/>
      <c r="S61" s="448"/>
      <c r="T61" s="345"/>
      <c r="U61" s="345"/>
      <c r="V61" s="448"/>
      <c r="W61" s="448"/>
      <c r="X61" s="448"/>
      <c r="Y61" s="345"/>
      <c r="Z61" s="345"/>
      <c r="AA61" s="345"/>
      <c r="AB61" s="345"/>
      <c r="AC61" s="345"/>
      <c r="AD61" s="345"/>
      <c r="AE61" s="345"/>
      <c r="AF61" s="345"/>
      <c r="AG61" s="345"/>
    </row>
    <row r="62" spans="17:33">
      <c r="Q62" s="447"/>
      <c r="R62" s="448"/>
      <c r="S62" s="448"/>
      <c r="T62" s="345"/>
      <c r="U62" s="345"/>
      <c r="V62" s="448"/>
      <c r="W62" s="448"/>
      <c r="X62" s="448"/>
      <c r="Y62" s="345"/>
      <c r="Z62" s="345"/>
      <c r="AA62" s="345"/>
      <c r="AB62" s="345"/>
      <c r="AC62" s="345"/>
      <c r="AD62" s="345"/>
      <c r="AE62" s="345"/>
      <c r="AF62" s="345"/>
      <c r="AG62" s="345"/>
    </row>
    <row r="63" spans="17:33">
      <c r="Q63" s="447"/>
      <c r="R63" s="448"/>
      <c r="S63" s="448"/>
      <c r="T63" s="345"/>
      <c r="U63" s="345"/>
      <c r="V63" s="448"/>
      <c r="W63" s="448"/>
      <c r="X63" s="448"/>
      <c r="Y63" s="345"/>
      <c r="Z63" s="345"/>
      <c r="AA63" s="345"/>
      <c r="AB63" s="345"/>
      <c r="AC63" s="345"/>
      <c r="AD63" s="345"/>
      <c r="AE63" s="345"/>
      <c r="AF63" s="345"/>
      <c r="AG63" s="345"/>
    </row>
    <row r="64" spans="17:33">
      <c r="Q64" s="447"/>
      <c r="R64" s="447"/>
      <c r="S64" s="448"/>
      <c r="T64" s="345"/>
      <c r="U64" s="345"/>
      <c r="V64" s="448"/>
      <c r="W64" s="448"/>
      <c r="X64" s="448"/>
      <c r="Y64" s="345"/>
      <c r="Z64" s="345"/>
      <c r="AA64" s="345"/>
      <c r="AB64" s="345"/>
      <c r="AC64" s="345"/>
      <c r="AD64" s="345"/>
      <c r="AE64" s="345"/>
      <c r="AF64" s="345"/>
      <c r="AG64" s="345"/>
    </row>
    <row r="65" spans="17:33">
      <c r="Q65" s="447"/>
      <c r="R65" s="447"/>
      <c r="S65" s="447"/>
      <c r="T65" s="345"/>
      <c r="U65" s="345"/>
      <c r="V65" s="448"/>
      <c r="W65" s="447"/>
      <c r="X65" s="447"/>
      <c r="Y65" s="345"/>
      <c r="Z65" s="345"/>
      <c r="AA65" s="345"/>
      <c r="AB65" s="345"/>
      <c r="AC65" s="345"/>
      <c r="AD65" s="345"/>
      <c r="AE65" s="345"/>
      <c r="AF65" s="345"/>
      <c r="AG65" s="345"/>
    </row>
    <row r="66" spans="17:33">
      <c r="Q66" s="447"/>
      <c r="R66" s="448"/>
      <c r="S66" s="448"/>
      <c r="T66" s="345"/>
      <c r="U66" s="345"/>
      <c r="V66" s="448"/>
      <c r="W66" s="447"/>
      <c r="X66" s="447"/>
      <c r="Y66" s="345"/>
      <c r="Z66" s="345"/>
      <c r="AA66" s="345"/>
      <c r="AB66" s="345"/>
      <c r="AC66" s="345"/>
      <c r="AD66" s="345"/>
      <c r="AE66" s="345"/>
      <c r="AF66" s="345"/>
      <c r="AG66" s="345"/>
    </row>
    <row r="67" spans="17:33">
      <c r="Q67" s="447"/>
      <c r="R67" s="448"/>
      <c r="S67" s="448"/>
      <c r="T67" s="345"/>
      <c r="U67" s="345"/>
      <c r="V67" s="448"/>
      <c r="W67" s="448"/>
      <c r="X67" s="448"/>
      <c r="Y67" s="345"/>
      <c r="Z67" s="345"/>
      <c r="AA67" s="345"/>
      <c r="AB67" s="345"/>
      <c r="AC67" s="345"/>
      <c r="AD67" s="345"/>
      <c r="AE67" s="345"/>
      <c r="AF67" s="345"/>
      <c r="AG67" s="345"/>
    </row>
    <row r="68" spans="17:33">
      <c r="Q68" s="345"/>
      <c r="R68" s="345"/>
      <c r="S68" s="345"/>
      <c r="T68" s="345"/>
      <c r="U68" s="345"/>
      <c r="V68" s="448"/>
      <c r="W68" s="345"/>
      <c r="X68" s="345"/>
      <c r="Y68" s="345"/>
      <c r="Z68" s="345"/>
      <c r="AA68" s="345"/>
      <c r="AB68" s="345"/>
      <c r="AC68" s="345"/>
      <c r="AD68" s="345"/>
      <c r="AE68" s="345"/>
      <c r="AF68" s="345"/>
      <c r="AG68" s="345"/>
    </row>
    <row r="69" spans="17:33">
      <c r="Q69" s="345"/>
      <c r="R69" s="345"/>
      <c r="S69" s="345"/>
      <c r="T69" s="345"/>
      <c r="U69" s="345"/>
      <c r="V69" s="345"/>
      <c r="W69" s="345"/>
      <c r="X69" s="345"/>
      <c r="Y69" s="345"/>
      <c r="Z69" s="345"/>
      <c r="AA69" s="345"/>
      <c r="AB69" s="345"/>
      <c r="AC69" s="345"/>
      <c r="AD69" s="345"/>
      <c r="AE69" s="345"/>
      <c r="AF69" s="345"/>
      <c r="AG69" s="345"/>
    </row>
    <row r="70" spans="17:33">
      <c r="Q70" s="446"/>
      <c r="R70" s="446"/>
      <c r="S70" s="446"/>
      <c r="T70" s="345"/>
      <c r="U70" s="345"/>
      <c r="V70" s="446"/>
      <c r="W70" s="446"/>
      <c r="X70" s="446"/>
      <c r="Y70" s="345"/>
      <c r="Z70" s="345"/>
      <c r="AA70" s="345"/>
      <c r="AB70" s="345"/>
      <c r="AC70" s="345"/>
      <c r="AD70" s="345"/>
      <c r="AE70" s="345"/>
      <c r="AF70" s="345"/>
      <c r="AG70" s="345"/>
    </row>
    <row r="71" spans="17:33">
      <c r="Q71" s="447"/>
      <c r="R71" s="448"/>
      <c r="S71" s="525"/>
      <c r="T71" s="525"/>
      <c r="U71" s="525"/>
      <c r="V71" s="525"/>
      <c r="W71" s="525"/>
      <c r="X71" s="525"/>
      <c r="Y71" s="525"/>
      <c r="Z71" s="345"/>
      <c r="AA71" s="345"/>
      <c r="AB71" s="345"/>
      <c r="AC71" s="345"/>
      <c r="AD71" s="345"/>
      <c r="AE71" s="345"/>
      <c r="AF71" s="345"/>
      <c r="AG71" s="345"/>
    </row>
    <row r="72" spans="17:33">
      <c r="Q72" s="447"/>
      <c r="R72" s="448"/>
      <c r="S72" s="526"/>
      <c r="T72" s="526"/>
      <c r="U72" s="526"/>
      <c r="V72" s="526"/>
      <c r="W72" s="526"/>
      <c r="X72" s="526"/>
      <c r="Y72" s="526"/>
      <c r="Z72" s="345"/>
      <c r="AA72" s="345"/>
      <c r="AB72" s="345"/>
      <c r="AC72" s="345"/>
      <c r="AD72" s="345"/>
      <c r="AE72" s="345"/>
      <c r="AF72" s="345"/>
      <c r="AG72" s="345"/>
    </row>
    <row r="73" spans="17:33">
      <c r="Q73" s="447"/>
      <c r="R73" s="448"/>
      <c r="S73" s="526"/>
      <c r="T73" s="526"/>
      <c r="U73" s="526"/>
      <c r="V73" s="526"/>
      <c r="W73" s="526"/>
      <c r="X73" s="526"/>
      <c r="Y73" s="526"/>
      <c r="Z73" s="345"/>
      <c r="AA73" s="345"/>
      <c r="AB73" s="345"/>
      <c r="AC73" s="345"/>
      <c r="AD73" s="345"/>
      <c r="AE73" s="345"/>
      <c r="AF73" s="345"/>
      <c r="AG73" s="345"/>
    </row>
    <row r="74" spans="17:33">
      <c r="Q74" s="447"/>
      <c r="R74" s="448"/>
      <c r="S74" s="526"/>
      <c r="T74" s="526"/>
      <c r="U74" s="526"/>
      <c r="V74" s="526"/>
      <c r="W74" s="526"/>
      <c r="X74" s="526"/>
      <c r="Y74" s="526"/>
      <c r="Z74" s="345"/>
      <c r="AA74" s="345"/>
      <c r="AB74" s="345"/>
      <c r="AC74" s="345"/>
      <c r="AD74" s="345"/>
      <c r="AE74" s="345"/>
      <c r="AF74" s="345"/>
      <c r="AG74" s="345"/>
    </row>
    <row r="75" spans="17:33">
      <c r="Q75" s="447"/>
      <c r="R75" s="448"/>
      <c r="S75" s="526"/>
      <c r="T75" s="526"/>
      <c r="U75" s="526"/>
      <c r="V75" s="526"/>
      <c r="W75" s="526"/>
      <c r="X75" s="526"/>
      <c r="Y75" s="526"/>
      <c r="Z75" s="345"/>
      <c r="AA75" s="345"/>
      <c r="AB75" s="345"/>
      <c r="AC75" s="345"/>
      <c r="AD75" s="345"/>
      <c r="AE75" s="345"/>
      <c r="AF75" s="345"/>
      <c r="AG75" s="345"/>
    </row>
    <row r="76" spans="17:33">
      <c r="Q76" s="447"/>
      <c r="R76" s="448"/>
      <c r="S76" s="526"/>
      <c r="T76" s="526"/>
      <c r="U76" s="526"/>
      <c r="V76" s="526"/>
      <c r="W76" s="526"/>
      <c r="X76" s="526"/>
      <c r="Y76" s="526"/>
      <c r="Z76" s="345"/>
      <c r="AA76" s="345"/>
      <c r="AB76" s="345"/>
      <c r="AC76" s="345"/>
      <c r="AD76" s="345"/>
      <c r="AE76" s="345"/>
      <c r="AF76" s="345"/>
      <c r="AG76" s="345"/>
    </row>
    <row r="77" spans="17:33">
      <c r="Q77" s="447"/>
      <c r="R77" s="448"/>
      <c r="S77" s="526"/>
      <c r="T77" s="526"/>
      <c r="U77" s="526"/>
      <c r="V77" s="526"/>
      <c r="W77" s="526"/>
      <c r="X77" s="526"/>
      <c r="Y77" s="526"/>
      <c r="Z77" s="345"/>
      <c r="AA77" s="345"/>
      <c r="AB77" s="345"/>
      <c r="AC77" s="345"/>
      <c r="AD77" s="345"/>
      <c r="AE77" s="345"/>
      <c r="AF77" s="345"/>
      <c r="AG77" s="345"/>
    </row>
    <row r="78" spans="17:33">
      <c r="Q78" s="447"/>
      <c r="R78" s="447"/>
      <c r="S78" s="526"/>
      <c r="T78" s="526"/>
      <c r="U78" s="526"/>
      <c r="V78" s="526"/>
      <c r="W78" s="526"/>
      <c r="X78" s="526"/>
      <c r="Y78" s="526"/>
      <c r="Z78" s="345"/>
      <c r="AA78" s="345"/>
      <c r="AB78" s="345"/>
      <c r="AC78" s="345"/>
      <c r="AD78" s="345"/>
      <c r="AE78" s="345"/>
      <c r="AF78" s="345"/>
      <c r="AG78" s="345"/>
    </row>
    <row r="79" spans="17:33">
      <c r="Q79" s="447"/>
      <c r="R79" s="448"/>
      <c r="S79" s="526"/>
      <c r="T79" s="526"/>
      <c r="U79" s="526"/>
      <c r="V79" s="526"/>
      <c r="W79" s="526"/>
      <c r="X79" s="526"/>
      <c r="Y79" s="526"/>
      <c r="Z79" s="345"/>
      <c r="AA79" s="345"/>
      <c r="AB79" s="345"/>
      <c r="AC79" s="345"/>
      <c r="AD79" s="345"/>
      <c r="AE79" s="345"/>
      <c r="AF79" s="345"/>
      <c r="AG79" s="345"/>
    </row>
    <row r="80" spans="17:33">
      <c r="Q80" s="447"/>
      <c r="R80" s="447"/>
      <c r="S80" s="526"/>
      <c r="T80" s="526"/>
      <c r="U80" s="526"/>
      <c r="V80" s="526"/>
      <c r="W80" s="526"/>
      <c r="X80" s="526"/>
      <c r="Y80" s="526"/>
      <c r="Z80" s="345"/>
      <c r="AA80" s="345"/>
      <c r="AB80" s="345"/>
      <c r="AC80" s="345"/>
      <c r="AD80" s="345"/>
      <c r="AE80" s="345"/>
      <c r="AF80" s="345"/>
      <c r="AG80" s="345"/>
    </row>
    <row r="81" spans="17:33">
      <c r="Q81" s="447"/>
      <c r="R81" s="448"/>
      <c r="S81" s="526"/>
      <c r="T81" s="526"/>
      <c r="U81" s="526"/>
      <c r="V81" s="526"/>
      <c r="W81" s="526"/>
      <c r="X81" s="526"/>
      <c r="Y81" s="526"/>
      <c r="Z81" s="345"/>
      <c r="AA81" s="345"/>
      <c r="AB81" s="345"/>
      <c r="AC81" s="345"/>
      <c r="AD81" s="345"/>
      <c r="AE81" s="345"/>
      <c r="AF81" s="345"/>
      <c r="AG81" s="345"/>
    </row>
    <row r="82" spans="17:33">
      <c r="Q82" s="447"/>
      <c r="R82" s="447"/>
      <c r="S82" s="526"/>
      <c r="T82" s="526"/>
      <c r="U82" s="526"/>
      <c r="V82" s="526"/>
      <c r="W82" s="526"/>
      <c r="X82" s="526"/>
      <c r="Y82" s="526"/>
      <c r="Z82" s="345"/>
      <c r="AA82" s="345"/>
      <c r="AB82" s="345"/>
      <c r="AC82" s="345"/>
      <c r="AD82" s="345"/>
      <c r="AE82" s="345"/>
      <c r="AF82" s="345"/>
      <c r="AG82" s="345"/>
    </row>
    <row r="83" spans="17:33">
      <c r="Q83" s="447"/>
      <c r="R83" s="448"/>
      <c r="S83" s="526"/>
      <c r="T83" s="526"/>
      <c r="U83" s="526"/>
      <c r="V83" s="526"/>
      <c r="W83" s="526"/>
      <c r="X83" s="526"/>
      <c r="Y83" s="526"/>
      <c r="Z83" s="345"/>
      <c r="AA83" s="345"/>
      <c r="AB83" s="345"/>
      <c r="AC83" s="345"/>
      <c r="AD83" s="345"/>
      <c r="AE83" s="345"/>
      <c r="AF83" s="345"/>
      <c r="AG83" s="345"/>
    </row>
    <row r="84" spans="17:33">
      <c r="Q84" s="447"/>
      <c r="R84" s="447"/>
      <c r="S84" s="526"/>
      <c r="T84" s="526"/>
      <c r="U84" s="526"/>
      <c r="V84" s="526"/>
      <c r="W84" s="526"/>
      <c r="X84" s="526"/>
      <c r="Y84" s="526"/>
      <c r="Z84" s="345"/>
      <c r="AA84" s="345"/>
      <c r="AB84" s="345"/>
      <c r="AC84" s="345"/>
      <c r="AD84" s="345"/>
      <c r="AE84" s="345"/>
      <c r="AF84" s="345"/>
      <c r="AG84" s="345"/>
    </row>
    <row r="85" spans="17:33">
      <c r="Q85" s="447"/>
      <c r="R85" s="448"/>
      <c r="S85" s="526"/>
      <c r="T85" s="526"/>
      <c r="U85" s="526"/>
      <c r="V85" s="526"/>
      <c r="W85" s="526"/>
      <c r="X85" s="526"/>
      <c r="Y85" s="526"/>
      <c r="Z85" s="345"/>
      <c r="AA85" s="345"/>
      <c r="AB85" s="345"/>
      <c r="AC85" s="345"/>
      <c r="AD85" s="345"/>
      <c r="AE85" s="345"/>
      <c r="AF85" s="345"/>
      <c r="AG85" s="345"/>
    </row>
    <row r="86" spans="17:33">
      <c r="Q86" s="345"/>
      <c r="R86" s="345"/>
      <c r="S86" s="526"/>
      <c r="T86" s="526"/>
      <c r="U86" s="526"/>
      <c r="V86" s="526"/>
      <c r="W86" s="526"/>
      <c r="X86" s="526"/>
      <c r="Y86" s="526"/>
      <c r="Z86" s="345"/>
      <c r="AA86" s="345"/>
      <c r="AB86" s="345"/>
      <c r="AC86" s="345"/>
      <c r="AD86" s="345"/>
      <c r="AE86" s="345"/>
      <c r="AF86" s="345"/>
      <c r="AG86" s="345"/>
    </row>
    <row r="87" spans="17:33">
      <c r="Q87" s="345"/>
      <c r="R87" s="345"/>
      <c r="S87" s="526"/>
      <c r="T87" s="526"/>
      <c r="U87" s="526"/>
      <c r="V87" s="526"/>
      <c r="W87" s="526"/>
      <c r="X87" s="526"/>
      <c r="Y87" s="526"/>
      <c r="Z87" s="345"/>
      <c r="AA87" s="345"/>
      <c r="AB87" s="345"/>
      <c r="AC87" s="345"/>
      <c r="AD87" s="345"/>
      <c r="AE87" s="345"/>
      <c r="AF87" s="345"/>
      <c r="AG87" s="345"/>
    </row>
    <row r="88" spans="17:33">
      <c r="Q88" s="345"/>
      <c r="R88" s="345"/>
      <c r="S88" s="527"/>
      <c r="T88" s="527"/>
      <c r="U88" s="527"/>
      <c r="V88" s="527"/>
      <c r="W88" s="527"/>
      <c r="X88" s="527"/>
      <c r="Y88" s="527"/>
      <c r="Z88" s="345"/>
      <c r="AA88" s="345"/>
      <c r="AB88" s="345"/>
      <c r="AC88" s="345"/>
      <c r="AD88" s="345"/>
      <c r="AE88" s="345"/>
      <c r="AF88" s="345"/>
      <c r="AG88" s="345"/>
    </row>
    <row r="89" spans="17:33">
      <c r="Q89" s="345"/>
      <c r="R89" s="345"/>
      <c r="S89" s="345"/>
      <c r="T89" s="345"/>
      <c r="U89" s="345"/>
      <c r="V89" s="345"/>
      <c r="W89" s="345"/>
      <c r="X89" s="345"/>
      <c r="Y89" s="345"/>
      <c r="Z89" s="345"/>
      <c r="AA89" s="345"/>
      <c r="AB89" s="345"/>
      <c r="AC89" s="345"/>
      <c r="AD89" s="345"/>
      <c r="AE89" s="345"/>
      <c r="AF89" s="345"/>
      <c r="AG89" s="345"/>
    </row>
    <row r="90" spans="17:33">
      <c r="Q90" s="345"/>
      <c r="R90" s="345"/>
      <c r="S90" s="345"/>
      <c r="T90" s="345"/>
      <c r="U90" s="345"/>
      <c r="V90" s="345"/>
      <c r="W90" s="345"/>
      <c r="X90" s="345"/>
      <c r="Y90" s="345"/>
      <c r="Z90" s="345"/>
      <c r="AA90" s="345"/>
    </row>
    <row r="91" spans="17:33">
      <c r="Q91" s="345"/>
      <c r="R91" s="345"/>
      <c r="S91" s="345"/>
      <c r="T91" s="345"/>
      <c r="U91" s="345"/>
      <c r="V91" s="345"/>
      <c r="W91" s="345"/>
      <c r="X91" s="345"/>
      <c r="Y91" s="345"/>
      <c r="Z91" s="345"/>
      <c r="AA91" s="345"/>
    </row>
    <row r="92" spans="17:33">
      <c r="Q92" s="345"/>
      <c r="R92" s="345"/>
      <c r="S92" s="345"/>
      <c r="T92" s="345"/>
      <c r="U92" s="345"/>
      <c r="V92" s="345"/>
      <c r="W92" s="345"/>
      <c r="X92" s="345"/>
      <c r="Y92" s="345"/>
      <c r="Z92" s="345"/>
      <c r="AA92" s="345"/>
    </row>
    <row r="93" spans="17:33">
      <c r="Q93" s="345"/>
      <c r="R93" s="345"/>
      <c r="S93" s="345"/>
      <c r="T93" s="345"/>
      <c r="U93" s="345"/>
      <c r="V93" s="345"/>
      <c r="W93" s="345"/>
      <c r="X93" s="345"/>
      <c r="Y93" s="345"/>
      <c r="Z93" s="345"/>
      <c r="AA93" s="345"/>
    </row>
    <row r="94" spans="17:33">
      <c r="Q94" s="345"/>
      <c r="R94" s="345"/>
      <c r="S94" s="345"/>
      <c r="T94" s="345"/>
      <c r="U94" s="345"/>
      <c r="V94" s="345"/>
      <c r="W94" s="345"/>
      <c r="X94" s="345"/>
      <c r="Y94" s="345"/>
      <c r="Z94" s="345"/>
      <c r="AA94" s="345"/>
    </row>
    <row r="95" spans="17:33">
      <c r="Q95" s="345"/>
      <c r="R95" s="345"/>
      <c r="S95" s="345"/>
      <c r="T95" s="345"/>
      <c r="U95" s="345"/>
      <c r="V95" s="345"/>
      <c r="W95" s="345"/>
      <c r="X95" s="345"/>
      <c r="Y95" s="345"/>
      <c r="Z95" s="345"/>
      <c r="AA95" s="345"/>
    </row>
    <row r="96" spans="17:33">
      <c r="Q96" s="345"/>
      <c r="R96" s="345"/>
      <c r="S96" s="345"/>
      <c r="T96" s="345"/>
      <c r="U96" s="345"/>
      <c r="V96" s="345"/>
      <c r="W96" s="345"/>
      <c r="X96" s="345"/>
      <c r="Y96" s="345"/>
      <c r="Z96" s="345"/>
      <c r="AA96" s="345"/>
    </row>
    <row r="97" spans="1:27">
      <c r="Q97" s="345"/>
      <c r="R97" s="345"/>
      <c r="S97" s="345"/>
      <c r="T97" s="345"/>
      <c r="U97" s="345"/>
      <c r="V97" s="345"/>
      <c r="W97" s="345"/>
      <c r="X97" s="345"/>
      <c r="Y97" s="345"/>
      <c r="Z97" s="345"/>
      <c r="AA97" s="345"/>
    </row>
    <row r="98" spans="1:27">
      <c r="Q98" s="345"/>
      <c r="R98" s="345"/>
      <c r="S98" s="345"/>
      <c r="T98" s="345"/>
      <c r="U98" s="345"/>
      <c r="V98" s="345"/>
      <c r="W98" s="345"/>
      <c r="X98" s="345"/>
      <c r="Y98" s="345"/>
      <c r="Z98" s="345"/>
      <c r="AA98" s="345"/>
    </row>
    <row r="99" spans="1:27">
      <c r="Q99" s="345"/>
      <c r="R99" s="345"/>
      <c r="S99" s="345"/>
      <c r="T99" s="345"/>
      <c r="U99" s="345"/>
      <c r="V99" s="345"/>
      <c r="W99" s="345"/>
      <c r="X99" s="345"/>
      <c r="Y99" s="345"/>
      <c r="Z99" s="345"/>
      <c r="AA99" s="345"/>
    </row>
    <row r="100" spans="1:27">
      <c r="Q100" s="345"/>
      <c r="R100" s="345"/>
      <c r="S100" s="345"/>
      <c r="T100" s="345"/>
      <c r="U100" s="345"/>
      <c r="V100" s="345"/>
      <c r="W100" s="345"/>
      <c r="X100" s="345"/>
      <c r="Y100" s="345"/>
      <c r="Z100" s="345"/>
      <c r="AA100" s="345"/>
    </row>
    <row r="101" spans="1:27">
      <c r="Q101" s="345"/>
      <c r="R101" s="345"/>
      <c r="S101" s="345"/>
      <c r="T101" s="345"/>
      <c r="U101" s="345"/>
      <c r="V101" s="345"/>
      <c r="W101" s="345"/>
      <c r="X101" s="345"/>
      <c r="Y101" s="345"/>
      <c r="Z101" s="345"/>
      <c r="AA101" s="345"/>
    </row>
    <row r="102" spans="1:27">
      <c r="Q102" s="345"/>
      <c r="R102" s="345"/>
      <c r="S102" s="345"/>
      <c r="T102" s="345"/>
      <c r="U102" s="345"/>
      <c r="V102" s="345"/>
      <c r="W102" s="345"/>
      <c r="X102" s="345"/>
      <c r="Y102" s="345"/>
      <c r="Z102" s="345"/>
      <c r="AA102" s="345"/>
    </row>
    <row r="103" spans="1:27">
      <c r="Q103" s="345"/>
      <c r="R103" s="345"/>
      <c r="S103" s="345"/>
      <c r="T103" s="345"/>
      <c r="U103" s="345"/>
      <c r="V103" s="345"/>
      <c r="W103" s="345"/>
      <c r="X103" s="345"/>
      <c r="Y103" s="345"/>
      <c r="Z103" s="345"/>
      <c r="AA103" s="345"/>
    </row>
    <row r="104" spans="1:27">
      <c r="Q104" s="345"/>
      <c r="R104" s="345"/>
      <c r="S104" s="345"/>
      <c r="T104" s="345"/>
      <c r="U104" s="345"/>
      <c r="V104" s="345"/>
      <c r="W104" s="345"/>
      <c r="X104" s="345"/>
      <c r="Y104" s="345"/>
      <c r="Z104" s="345"/>
      <c r="AA104" s="345"/>
    </row>
    <row r="105" spans="1:27">
      <c r="Q105" s="345"/>
      <c r="R105" s="345"/>
      <c r="S105" s="345"/>
      <c r="T105" s="345"/>
      <c r="U105" s="345"/>
      <c r="V105" s="345"/>
      <c r="W105" s="345"/>
      <c r="X105" s="345"/>
      <c r="Y105" s="345"/>
      <c r="Z105" s="345"/>
      <c r="AA105" s="345"/>
    </row>
    <row r="106" spans="1:27">
      <c r="Q106" s="345"/>
      <c r="R106" s="345"/>
      <c r="S106" s="345"/>
      <c r="T106" s="345"/>
      <c r="U106" s="345"/>
      <c r="V106" s="345"/>
      <c r="W106" s="345"/>
      <c r="X106" s="345"/>
      <c r="Y106" s="345"/>
      <c r="Z106" s="345"/>
      <c r="AA106" s="345"/>
    </row>
    <row r="111" spans="1:27" ht="12.75" hidden="1" customHeight="1">
      <c r="A111" s="285">
        <v>2004</v>
      </c>
      <c r="B111" s="284">
        <v>2004</v>
      </c>
    </row>
    <row r="112" spans="1:27" ht="15.75" hidden="1" customHeight="1">
      <c r="A112" s="593" t="s">
        <v>10</v>
      </c>
      <c r="B112" s="592" t="s">
        <v>15</v>
      </c>
      <c r="C112" s="592"/>
      <c r="D112" s="592"/>
      <c r="E112" s="592" t="s">
        <v>16</v>
      </c>
      <c r="F112" s="592"/>
      <c r="G112" s="592"/>
      <c r="H112" s="592" t="s">
        <v>17</v>
      </c>
      <c r="I112" s="592"/>
      <c r="J112" s="592"/>
      <c r="K112" s="592" t="s">
        <v>14</v>
      </c>
      <c r="L112" s="592"/>
      <c r="M112" s="592"/>
      <c r="N112" s="592" t="s">
        <v>9</v>
      </c>
      <c r="O112" s="592"/>
      <c r="P112" s="592"/>
    </row>
    <row r="113" spans="1:16" ht="47.25" hidden="1" customHeight="1">
      <c r="A113" s="593"/>
      <c r="B113" s="5" t="s">
        <v>28</v>
      </c>
      <c r="C113" s="5" t="s">
        <v>2</v>
      </c>
      <c r="D113" s="5" t="s">
        <v>20</v>
      </c>
      <c r="E113" s="5" t="s">
        <v>28</v>
      </c>
      <c r="F113" s="5" t="s">
        <v>2</v>
      </c>
      <c r="G113" s="5" t="s">
        <v>20</v>
      </c>
      <c r="H113" s="5" t="s">
        <v>28</v>
      </c>
      <c r="I113" s="5" t="s">
        <v>2</v>
      </c>
      <c r="J113" s="5" t="s">
        <v>20</v>
      </c>
      <c r="K113" s="5" t="s">
        <v>28</v>
      </c>
      <c r="L113" s="5" t="s">
        <v>2</v>
      </c>
      <c r="M113" s="5" t="s">
        <v>20</v>
      </c>
      <c r="N113" s="5" t="s">
        <v>28</v>
      </c>
      <c r="O113" s="5" t="s">
        <v>2</v>
      </c>
      <c r="P113" s="5" t="s">
        <v>20</v>
      </c>
    </row>
    <row r="114" spans="1:16" ht="15" hidden="1" customHeight="1">
      <c r="A114" s="2">
        <v>1996</v>
      </c>
      <c r="B114" s="34">
        <v>2518</v>
      </c>
      <c r="C114" s="35">
        <v>58114</v>
      </c>
      <c r="D114" s="3">
        <f t="shared" ref="D114:D123" si="8">IF(C114=0, "NA", B114/C114)</f>
        <v>4.3328629934267129E-2</v>
      </c>
      <c r="E114" s="34">
        <v>1176</v>
      </c>
      <c r="F114" s="35">
        <v>25045</v>
      </c>
      <c r="G114" s="3">
        <f t="shared" ref="G114:G123" si="9">IF(F114=0, "NA", E114/F114)</f>
        <v>4.6955480135755637E-2</v>
      </c>
      <c r="H114" s="34">
        <v>171</v>
      </c>
      <c r="I114" s="35">
        <v>5114</v>
      </c>
      <c r="J114" s="3">
        <f t="shared" ref="J114:J123" si="10">IF(I114=0, "NA", H114/I114)</f>
        <v>3.3437622213531484E-2</v>
      </c>
      <c r="K114" s="34">
        <v>0</v>
      </c>
      <c r="L114" s="35">
        <v>0</v>
      </c>
      <c r="M114" s="3" t="str">
        <f t="shared" ref="M114:M123" si="11">IF(L114=0, "NA", K114/L114)</f>
        <v>NA</v>
      </c>
      <c r="N114" s="36">
        <f t="shared" ref="N114:O122" si="12">B114+E114+H114+K114</f>
        <v>3865</v>
      </c>
      <c r="O114" s="37">
        <f t="shared" si="12"/>
        <v>88273</v>
      </c>
      <c r="P114" s="3">
        <f t="shared" ref="P114:P123" si="13">IF(O114=0, "NA", N114/O114)</f>
        <v>4.3784622704564249E-2</v>
      </c>
    </row>
    <row r="115" spans="1:16" ht="15" hidden="1" customHeight="1">
      <c r="A115" s="2">
        <v>1997</v>
      </c>
      <c r="B115" s="34">
        <v>2593</v>
      </c>
      <c r="C115" s="35">
        <v>69569</v>
      </c>
      <c r="D115" s="3">
        <f t="shared" si="8"/>
        <v>3.7272348316060314E-2</v>
      </c>
      <c r="E115" s="34">
        <v>1145</v>
      </c>
      <c r="F115" s="35">
        <v>30297</v>
      </c>
      <c r="G115" s="3">
        <f t="shared" si="9"/>
        <v>3.7792520711621612E-2</v>
      </c>
      <c r="H115" s="34">
        <v>252</v>
      </c>
      <c r="I115" s="35">
        <v>7938</v>
      </c>
      <c r="J115" s="3">
        <f t="shared" si="10"/>
        <v>3.1746031746031744E-2</v>
      </c>
      <c r="K115" s="34">
        <v>0</v>
      </c>
      <c r="L115" s="35">
        <v>2</v>
      </c>
      <c r="M115" s="3">
        <f t="shared" si="11"/>
        <v>0</v>
      </c>
      <c r="N115" s="36">
        <f t="shared" si="12"/>
        <v>3990</v>
      </c>
      <c r="O115" s="37">
        <f t="shared" si="12"/>
        <v>107806</v>
      </c>
      <c r="P115" s="3">
        <f t="shared" si="13"/>
        <v>3.7010927035600986E-2</v>
      </c>
    </row>
    <row r="116" spans="1:16" ht="15" hidden="1" customHeight="1">
      <c r="A116" s="2">
        <v>1998</v>
      </c>
      <c r="B116" s="34">
        <v>2253</v>
      </c>
      <c r="C116" s="35">
        <v>90285</v>
      </c>
      <c r="D116" s="3">
        <f t="shared" si="8"/>
        <v>2.49543113473999E-2</v>
      </c>
      <c r="E116" s="34">
        <v>1229</v>
      </c>
      <c r="F116" s="35">
        <v>44541</v>
      </c>
      <c r="G116" s="3">
        <f t="shared" si="9"/>
        <v>2.7592555173884734E-2</v>
      </c>
      <c r="H116" s="34">
        <v>272</v>
      </c>
      <c r="I116" s="35">
        <v>10241</v>
      </c>
      <c r="J116" s="3">
        <f t="shared" si="10"/>
        <v>2.655990625915438E-2</v>
      </c>
      <c r="K116" s="34">
        <v>0</v>
      </c>
      <c r="L116" s="35">
        <v>0</v>
      </c>
      <c r="M116" s="3" t="str">
        <f t="shared" si="11"/>
        <v>NA</v>
      </c>
      <c r="N116" s="36">
        <f t="shared" si="12"/>
        <v>3754</v>
      </c>
      <c r="O116" s="37">
        <f t="shared" si="12"/>
        <v>145067</v>
      </c>
      <c r="P116" s="3">
        <f t="shared" si="13"/>
        <v>2.5877697891319183E-2</v>
      </c>
    </row>
    <row r="117" spans="1:16" ht="15" hidden="1" customHeight="1">
      <c r="A117" s="2">
        <v>1999</v>
      </c>
      <c r="B117" s="34">
        <v>1989</v>
      </c>
      <c r="C117" s="35">
        <v>95474</v>
      </c>
      <c r="D117" s="3">
        <f t="shared" si="8"/>
        <v>2.0832896914343171E-2</v>
      </c>
      <c r="E117" s="34">
        <v>1089</v>
      </c>
      <c r="F117" s="35">
        <v>43688</v>
      </c>
      <c r="G117" s="3">
        <f t="shared" si="9"/>
        <v>2.4926753341878778E-2</v>
      </c>
      <c r="H117" s="34">
        <v>385</v>
      </c>
      <c r="I117" s="35">
        <v>16148</v>
      </c>
      <c r="J117" s="3">
        <f t="shared" si="10"/>
        <v>2.3841961852861037E-2</v>
      </c>
      <c r="K117" s="34">
        <v>0</v>
      </c>
      <c r="L117" s="35">
        <v>2</v>
      </c>
      <c r="M117" s="3">
        <f t="shared" si="11"/>
        <v>0</v>
      </c>
      <c r="N117" s="36">
        <f t="shared" si="12"/>
        <v>3463</v>
      </c>
      <c r="O117" s="37">
        <f t="shared" si="12"/>
        <v>155312</v>
      </c>
      <c r="P117" s="3">
        <f t="shared" si="13"/>
        <v>2.2297053672607398E-2</v>
      </c>
    </row>
    <row r="118" spans="1:16" ht="15" hidden="1" customHeight="1">
      <c r="A118" s="2">
        <v>2000</v>
      </c>
      <c r="B118" s="34">
        <v>1837</v>
      </c>
      <c r="C118" s="35">
        <v>103146</v>
      </c>
      <c r="D118" s="3">
        <f t="shared" si="8"/>
        <v>1.7809706629437885E-2</v>
      </c>
      <c r="E118" s="34">
        <v>915</v>
      </c>
      <c r="F118" s="35">
        <v>44096</v>
      </c>
      <c r="G118" s="3">
        <f t="shared" si="9"/>
        <v>2.0750181422351233E-2</v>
      </c>
      <c r="H118" s="34">
        <v>225</v>
      </c>
      <c r="I118" s="35">
        <v>15364</v>
      </c>
      <c r="J118" s="3">
        <f t="shared" si="10"/>
        <v>1.4644623795886488E-2</v>
      </c>
      <c r="K118" s="34">
        <v>0</v>
      </c>
      <c r="L118" s="35">
        <v>1</v>
      </c>
      <c r="M118" s="3">
        <f t="shared" si="11"/>
        <v>0</v>
      </c>
      <c r="N118" s="36">
        <f t="shared" si="12"/>
        <v>2977</v>
      </c>
      <c r="O118" s="37">
        <f t="shared" si="12"/>
        <v>162607</v>
      </c>
      <c r="P118" s="3">
        <f t="shared" si="13"/>
        <v>1.8307944922420313E-2</v>
      </c>
    </row>
    <row r="119" spans="1:16" ht="15" hidden="1" customHeight="1">
      <c r="A119" s="2">
        <v>2001</v>
      </c>
      <c r="B119" s="34">
        <v>2167</v>
      </c>
      <c r="C119" s="35">
        <v>98021</v>
      </c>
      <c r="D119" s="3">
        <f t="shared" si="8"/>
        <v>2.2107507574907419E-2</v>
      </c>
      <c r="E119" s="34">
        <v>1246</v>
      </c>
      <c r="F119" s="35">
        <v>45266</v>
      </c>
      <c r="G119" s="3">
        <f t="shared" si="9"/>
        <v>2.7526178588786285E-2</v>
      </c>
      <c r="H119" s="34">
        <v>612</v>
      </c>
      <c r="I119" s="35">
        <v>16267</v>
      </c>
      <c r="J119" s="3">
        <f t="shared" si="10"/>
        <v>3.7622179873363248E-2</v>
      </c>
      <c r="K119" s="34">
        <v>0</v>
      </c>
      <c r="L119" s="35">
        <v>3</v>
      </c>
      <c r="M119" s="3">
        <f t="shared" si="11"/>
        <v>0</v>
      </c>
      <c r="N119" s="36">
        <f t="shared" si="12"/>
        <v>4025</v>
      </c>
      <c r="O119" s="37">
        <f t="shared" si="12"/>
        <v>159557</v>
      </c>
      <c r="P119" s="3">
        <f t="shared" si="13"/>
        <v>2.5226094749838616E-2</v>
      </c>
    </row>
    <row r="120" spans="1:16" ht="15" hidden="1" customHeight="1">
      <c r="A120" s="2">
        <v>2002</v>
      </c>
      <c r="B120" s="34">
        <v>951</v>
      </c>
      <c r="C120" s="35">
        <v>39553</v>
      </c>
      <c r="D120" s="3">
        <f t="shared" si="8"/>
        <v>2.4043688215811695E-2</v>
      </c>
      <c r="E120" s="34">
        <v>502</v>
      </c>
      <c r="F120" s="35">
        <v>20993</v>
      </c>
      <c r="G120" s="3">
        <f t="shared" si="9"/>
        <v>2.3912732815700471E-2</v>
      </c>
      <c r="H120" s="34">
        <v>214</v>
      </c>
      <c r="I120" s="35">
        <v>6906</v>
      </c>
      <c r="J120" s="3">
        <f t="shared" si="10"/>
        <v>3.0987547060527077E-2</v>
      </c>
      <c r="K120" s="34">
        <v>0</v>
      </c>
      <c r="L120" s="35">
        <v>0</v>
      </c>
      <c r="M120" s="3" t="str">
        <f t="shared" si="11"/>
        <v>NA</v>
      </c>
      <c r="N120" s="36">
        <f t="shared" si="12"/>
        <v>1667</v>
      </c>
      <c r="O120" s="37">
        <f t="shared" si="12"/>
        <v>67452</v>
      </c>
      <c r="P120" s="3">
        <f t="shared" si="13"/>
        <v>2.4713870604281565E-2</v>
      </c>
    </row>
    <row r="121" spans="1:16" ht="15" hidden="1" customHeight="1">
      <c r="A121" s="2">
        <v>2003</v>
      </c>
      <c r="B121" s="34">
        <v>434</v>
      </c>
      <c r="C121" s="35">
        <v>17259</v>
      </c>
      <c r="D121" s="3">
        <f t="shared" si="8"/>
        <v>2.5146300480908511E-2</v>
      </c>
      <c r="E121" s="34">
        <v>151</v>
      </c>
      <c r="F121" s="35">
        <v>7270</v>
      </c>
      <c r="G121" s="3">
        <f t="shared" si="9"/>
        <v>2.077028885832187E-2</v>
      </c>
      <c r="H121" s="34">
        <v>69</v>
      </c>
      <c r="I121" s="35">
        <v>3446</v>
      </c>
      <c r="J121" s="3">
        <f t="shared" si="10"/>
        <v>2.0023215322112594E-2</v>
      </c>
      <c r="K121" s="34">
        <v>0</v>
      </c>
      <c r="L121" s="35">
        <v>0</v>
      </c>
      <c r="M121" s="3" t="str">
        <f t="shared" si="11"/>
        <v>NA</v>
      </c>
      <c r="N121" s="36">
        <f t="shared" si="12"/>
        <v>654</v>
      </c>
      <c r="O121" s="37">
        <f t="shared" si="12"/>
        <v>27975</v>
      </c>
      <c r="P121" s="3">
        <f t="shared" si="13"/>
        <v>2.3378016085790886E-2</v>
      </c>
    </row>
    <row r="122" spans="1:16" ht="15" hidden="1" customHeight="1">
      <c r="A122" s="2">
        <v>2004</v>
      </c>
      <c r="B122" s="34">
        <v>288</v>
      </c>
      <c r="C122" s="35">
        <v>11195</v>
      </c>
      <c r="D122" s="3">
        <f t="shared" si="8"/>
        <v>2.5725770433229121E-2</v>
      </c>
      <c r="E122" s="34">
        <v>133</v>
      </c>
      <c r="F122" s="35">
        <v>4608</v>
      </c>
      <c r="G122" s="3">
        <f t="shared" si="9"/>
        <v>2.8862847222222224E-2</v>
      </c>
      <c r="H122" s="34">
        <v>71</v>
      </c>
      <c r="I122" s="35">
        <v>1713</v>
      </c>
      <c r="J122" s="3">
        <f t="shared" si="10"/>
        <v>4.1447752481027438E-2</v>
      </c>
      <c r="K122" s="34">
        <v>18</v>
      </c>
      <c r="L122" s="35">
        <v>267</v>
      </c>
      <c r="M122" s="3">
        <f t="shared" si="11"/>
        <v>6.741573033707865E-2</v>
      </c>
      <c r="N122" s="36">
        <f t="shared" si="12"/>
        <v>510</v>
      </c>
      <c r="O122" s="37">
        <f t="shared" si="12"/>
        <v>17783</v>
      </c>
      <c r="P122" s="3">
        <f t="shared" si="13"/>
        <v>2.8679075521565539E-2</v>
      </c>
    </row>
    <row r="123" spans="1:16" ht="15" hidden="1" customHeight="1">
      <c r="A123" s="2">
        <v>2005</v>
      </c>
      <c r="B123" s="34">
        <v>24</v>
      </c>
      <c r="C123" s="35">
        <v>332</v>
      </c>
      <c r="D123" s="3">
        <f t="shared" si="8"/>
        <v>7.2289156626506021E-2</v>
      </c>
      <c r="E123" s="34">
        <v>9</v>
      </c>
      <c r="F123" s="35">
        <v>232</v>
      </c>
      <c r="G123" s="3">
        <f t="shared" si="9"/>
        <v>3.8793103448275863E-2</v>
      </c>
      <c r="H123" s="34">
        <v>2</v>
      </c>
      <c r="I123" s="35">
        <v>24</v>
      </c>
      <c r="J123" s="3">
        <f t="shared" si="10"/>
        <v>8.3333333333333329E-2</v>
      </c>
      <c r="K123" s="34">
        <v>1</v>
      </c>
      <c r="L123" s="35">
        <v>2</v>
      </c>
      <c r="M123" s="3">
        <f t="shared" si="11"/>
        <v>0.5</v>
      </c>
      <c r="N123" s="36">
        <f>B123+E123+H123+K123</f>
        <v>36</v>
      </c>
      <c r="O123" s="37">
        <f>C123+F123+I123+L123</f>
        <v>590</v>
      </c>
      <c r="P123" s="3">
        <f t="shared" si="13"/>
        <v>6.1016949152542375E-2</v>
      </c>
    </row>
    <row r="124" spans="1:16" ht="15" hidden="1">
      <c r="A124" s="2"/>
      <c r="B124" s="34"/>
      <c r="C124" s="35"/>
      <c r="D124" s="3"/>
      <c r="E124" s="34"/>
      <c r="F124" s="35"/>
      <c r="G124" s="3"/>
      <c r="H124" s="34"/>
      <c r="I124" s="35"/>
      <c r="J124" s="3"/>
      <c r="K124" s="34"/>
      <c r="L124" s="35"/>
      <c r="M124" s="3"/>
      <c r="N124" s="36"/>
      <c r="O124" s="37"/>
      <c r="P124" s="3"/>
    </row>
    <row r="125" spans="1:16" ht="15.75" hidden="1">
      <c r="A125" s="1" t="s">
        <v>9</v>
      </c>
      <c r="B125" s="38">
        <f>SUM(B114:B123)</f>
        <v>15054</v>
      </c>
      <c r="C125" s="38">
        <f>SUM(C114:C123)</f>
        <v>582948</v>
      </c>
      <c r="D125" s="39">
        <f>B125/C125</f>
        <v>2.5823915683731654E-2</v>
      </c>
      <c r="E125" s="40">
        <f>SUM(E114:E123)</f>
        <v>7595</v>
      </c>
      <c r="F125" s="38">
        <f>SUM(F114:F123)</f>
        <v>266036</v>
      </c>
      <c r="G125" s="39">
        <f>E125/F125</f>
        <v>2.8548767835931979E-2</v>
      </c>
      <c r="H125" s="40">
        <f>SUM(H114:H123)</f>
        <v>2273</v>
      </c>
      <c r="I125" s="38">
        <f>SUM(I114:I123)</f>
        <v>83161</v>
      </c>
      <c r="J125" s="39">
        <f>H125/I125</f>
        <v>2.7332523658926661E-2</v>
      </c>
      <c r="K125" s="40">
        <f>SUM(K114:K123)</f>
        <v>19</v>
      </c>
      <c r="L125" s="38">
        <f>SUM(L114:L123)</f>
        <v>277</v>
      </c>
      <c r="M125" s="39">
        <f>K125/L125</f>
        <v>6.8592057761732855E-2</v>
      </c>
      <c r="N125" s="38">
        <f>SUM(N114:N123)</f>
        <v>24941</v>
      </c>
      <c r="O125" s="38">
        <f>SUM(O114:O123)</f>
        <v>932422</v>
      </c>
      <c r="P125" s="39">
        <f>N125/O125</f>
        <v>2.6748618114973692E-2</v>
      </c>
    </row>
    <row r="126" spans="1:16" hidden="1"/>
    <row r="127" spans="1:16" hidden="1"/>
    <row r="128" spans="1:16" hidden="1">
      <c r="A128" s="285">
        <v>2005</v>
      </c>
    </row>
    <row r="129" spans="1:16" ht="15.75" hidden="1">
      <c r="A129" s="597" t="s">
        <v>10</v>
      </c>
      <c r="B129" s="599" t="s">
        <v>15</v>
      </c>
      <c r="C129" s="595"/>
      <c r="D129" s="595"/>
      <c r="E129" s="595" t="s">
        <v>16</v>
      </c>
      <c r="F129" s="595"/>
      <c r="G129" s="595"/>
      <c r="H129" s="595" t="s">
        <v>17</v>
      </c>
      <c r="I129" s="595"/>
      <c r="J129" s="595"/>
      <c r="K129" s="595" t="s">
        <v>14</v>
      </c>
      <c r="L129" s="595"/>
      <c r="M129" s="595"/>
      <c r="N129" s="595" t="s">
        <v>9</v>
      </c>
      <c r="O129" s="595"/>
      <c r="P129" s="596"/>
    </row>
    <row r="130" spans="1:16" ht="48" hidden="1" thickBot="1">
      <c r="A130" s="598"/>
      <c r="B130" s="7" t="s">
        <v>28</v>
      </c>
      <c r="C130" s="8" t="s">
        <v>2</v>
      </c>
      <c r="D130" s="8" t="s">
        <v>20</v>
      </c>
      <c r="E130" s="8" t="s">
        <v>28</v>
      </c>
      <c r="F130" s="8" t="s">
        <v>2</v>
      </c>
      <c r="G130" s="8" t="s">
        <v>20</v>
      </c>
      <c r="H130" s="8" t="s">
        <v>28</v>
      </c>
      <c r="I130" s="8" t="s">
        <v>2</v>
      </c>
      <c r="J130" s="8" t="s">
        <v>20</v>
      </c>
      <c r="K130" s="8" t="s">
        <v>28</v>
      </c>
      <c r="L130" s="8" t="s">
        <v>2</v>
      </c>
      <c r="M130" s="8" t="s">
        <v>20</v>
      </c>
      <c r="N130" s="8" t="s">
        <v>28</v>
      </c>
      <c r="O130" s="8" t="s">
        <v>2</v>
      </c>
      <c r="P130" s="9" t="s">
        <v>20</v>
      </c>
    </row>
    <row r="131" spans="1:16" ht="15" hidden="1">
      <c r="A131" s="79">
        <v>1996</v>
      </c>
      <c r="B131" s="63">
        <v>5278</v>
      </c>
      <c r="C131" s="66">
        <v>84291</v>
      </c>
      <c r="D131" s="65">
        <f t="shared" ref="D131:D141" si="14">IF(C131=0, "NA", B131/C131)</f>
        <v>6.2616412191099882E-2</v>
      </c>
      <c r="E131" s="66">
        <v>2174</v>
      </c>
      <c r="F131" s="66">
        <v>31559</v>
      </c>
      <c r="G131" s="65">
        <f t="shared" ref="G131:G141" si="15">IF(F131=0, "NA", E131/F131)</f>
        <v>6.8886846858265474E-2</v>
      </c>
      <c r="H131" s="66">
        <v>369</v>
      </c>
      <c r="I131" s="66">
        <v>8552</v>
      </c>
      <c r="J131" s="65">
        <f t="shared" ref="J131:J141" si="16">IF(I131=0, "NA", H131/I131)</f>
        <v>4.3147801683816649E-2</v>
      </c>
      <c r="K131" s="66">
        <v>0</v>
      </c>
      <c r="L131" s="64">
        <v>0</v>
      </c>
      <c r="M131" s="65" t="str">
        <f t="shared" ref="M131:M141" si="17">IF(L131=0, "NA", K131/L131)</f>
        <v>NA</v>
      </c>
      <c r="N131" s="150">
        <f t="shared" ref="N131:N139" si="18">B131+E131+H131+K131</f>
        <v>7821</v>
      </c>
      <c r="O131" s="151">
        <f t="shared" ref="O131:O139" si="19">C131+F131+I131+L131</f>
        <v>124402</v>
      </c>
      <c r="P131" s="67">
        <f t="shared" ref="P131:P141" si="20">IF(O131=0, "NA", N131/O131)</f>
        <v>6.286876416777866E-2</v>
      </c>
    </row>
    <row r="132" spans="1:16" ht="15" hidden="1">
      <c r="A132" s="6">
        <v>1997</v>
      </c>
      <c r="B132" s="68">
        <v>5381</v>
      </c>
      <c r="C132" s="34">
        <v>96842</v>
      </c>
      <c r="D132" s="3">
        <f t="shared" si="14"/>
        <v>5.5564734309493817E-2</v>
      </c>
      <c r="E132" s="34">
        <v>2150</v>
      </c>
      <c r="F132" s="34">
        <v>40040</v>
      </c>
      <c r="G132" s="3">
        <f t="shared" si="15"/>
        <v>5.3696303696303696E-2</v>
      </c>
      <c r="H132" s="34">
        <v>436</v>
      </c>
      <c r="I132" s="34">
        <v>10769</v>
      </c>
      <c r="J132" s="3">
        <f t="shared" si="16"/>
        <v>4.0486581855325471E-2</v>
      </c>
      <c r="K132" s="34">
        <v>0</v>
      </c>
      <c r="L132" s="35">
        <v>1</v>
      </c>
      <c r="M132" s="3">
        <f t="shared" si="17"/>
        <v>0</v>
      </c>
      <c r="N132" s="152">
        <f t="shared" si="18"/>
        <v>7967</v>
      </c>
      <c r="O132" s="153">
        <f t="shared" si="19"/>
        <v>147652</v>
      </c>
      <c r="P132" s="55">
        <f t="shared" si="20"/>
        <v>5.3957955191937801E-2</v>
      </c>
    </row>
    <row r="133" spans="1:16" ht="15" hidden="1">
      <c r="A133" s="6">
        <v>1998</v>
      </c>
      <c r="B133" s="68">
        <v>3579</v>
      </c>
      <c r="C133" s="34">
        <v>82015</v>
      </c>
      <c r="D133" s="3">
        <f t="shared" si="14"/>
        <v>4.3638358836798147E-2</v>
      </c>
      <c r="E133" s="34">
        <v>1872</v>
      </c>
      <c r="F133" s="34">
        <v>42012</v>
      </c>
      <c r="G133" s="3">
        <f t="shared" si="15"/>
        <v>4.4558697514995714E-2</v>
      </c>
      <c r="H133" s="34">
        <v>422</v>
      </c>
      <c r="I133" s="34">
        <v>10834</v>
      </c>
      <c r="J133" s="3">
        <f t="shared" si="16"/>
        <v>3.8951449141591286E-2</v>
      </c>
      <c r="K133" s="34">
        <v>0</v>
      </c>
      <c r="L133" s="35">
        <v>0</v>
      </c>
      <c r="M133" s="3" t="str">
        <f t="shared" si="17"/>
        <v>NA</v>
      </c>
      <c r="N133" s="152">
        <f t="shared" si="18"/>
        <v>5873</v>
      </c>
      <c r="O133" s="153">
        <f t="shared" si="19"/>
        <v>134861</v>
      </c>
      <c r="P133" s="55">
        <f t="shared" si="20"/>
        <v>4.3548542573464528E-2</v>
      </c>
    </row>
    <row r="134" spans="1:16" ht="15" hidden="1">
      <c r="A134" s="6">
        <v>1999</v>
      </c>
      <c r="B134" s="68">
        <v>3191</v>
      </c>
      <c r="C134" s="34">
        <v>96478</v>
      </c>
      <c r="D134" s="3">
        <f t="shared" si="14"/>
        <v>3.3074897904185413E-2</v>
      </c>
      <c r="E134" s="34">
        <v>1635</v>
      </c>
      <c r="F134" s="34">
        <v>44414</v>
      </c>
      <c r="G134" s="3">
        <f t="shared" si="15"/>
        <v>3.6812716710946998E-2</v>
      </c>
      <c r="H134" s="34">
        <v>545</v>
      </c>
      <c r="I134" s="34">
        <v>14930</v>
      </c>
      <c r="J134" s="3">
        <f t="shared" si="16"/>
        <v>3.6503683858004017E-2</v>
      </c>
      <c r="K134" s="34">
        <v>0</v>
      </c>
      <c r="L134" s="35">
        <v>1</v>
      </c>
      <c r="M134" s="3">
        <f t="shared" si="17"/>
        <v>0</v>
      </c>
      <c r="N134" s="152">
        <f t="shared" si="18"/>
        <v>5371</v>
      </c>
      <c r="O134" s="153">
        <f t="shared" si="19"/>
        <v>155823</v>
      </c>
      <c r="P134" s="55">
        <f t="shared" si="20"/>
        <v>3.4468595778543602E-2</v>
      </c>
    </row>
    <row r="135" spans="1:16" ht="15" hidden="1">
      <c r="A135" s="6">
        <v>2000</v>
      </c>
      <c r="B135" s="68">
        <v>3001</v>
      </c>
      <c r="C135" s="34">
        <v>103238</v>
      </c>
      <c r="D135" s="3">
        <f t="shared" si="14"/>
        <v>2.9068753753462871E-2</v>
      </c>
      <c r="E135" s="34">
        <v>1441</v>
      </c>
      <c r="F135" s="34">
        <v>51650</v>
      </c>
      <c r="G135" s="3">
        <f t="shared" si="15"/>
        <v>2.7899322362052274E-2</v>
      </c>
      <c r="H135" s="34">
        <v>325</v>
      </c>
      <c r="I135" s="34">
        <v>15006</v>
      </c>
      <c r="J135" s="3">
        <f t="shared" si="16"/>
        <v>2.1658003465280556E-2</v>
      </c>
      <c r="K135" s="34">
        <v>0</v>
      </c>
      <c r="L135" s="35">
        <v>1</v>
      </c>
      <c r="M135" s="3">
        <f t="shared" si="17"/>
        <v>0</v>
      </c>
      <c r="N135" s="152">
        <f t="shared" si="18"/>
        <v>4767</v>
      </c>
      <c r="O135" s="153">
        <f t="shared" si="19"/>
        <v>169895</v>
      </c>
      <c r="P135" s="55">
        <f t="shared" si="20"/>
        <v>2.8058506724741753E-2</v>
      </c>
    </row>
    <row r="136" spans="1:16" ht="15" hidden="1">
      <c r="A136" s="6">
        <v>2001</v>
      </c>
      <c r="B136" s="68">
        <v>3482</v>
      </c>
      <c r="C136" s="34">
        <v>99922</v>
      </c>
      <c r="D136" s="3">
        <f t="shared" si="14"/>
        <v>3.48471808010248E-2</v>
      </c>
      <c r="E136" s="34">
        <v>1752</v>
      </c>
      <c r="F136" s="34">
        <v>46411</v>
      </c>
      <c r="G136" s="3">
        <f t="shared" si="15"/>
        <v>3.7749671414104416E-2</v>
      </c>
      <c r="H136" s="34">
        <v>700</v>
      </c>
      <c r="I136" s="34">
        <v>16750</v>
      </c>
      <c r="J136" s="3">
        <f t="shared" si="16"/>
        <v>4.1791044776119404E-2</v>
      </c>
      <c r="K136" s="34">
        <v>0</v>
      </c>
      <c r="L136" s="35">
        <v>0</v>
      </c>
      <c r="M136" s="3" t="str">
        <f t="shared" si="17"/>
        <v>NA</v>
      </c>
      <c r="N136" s="152">
        <f t="shared" si="18"/>
        <v>5934</v>
      </c>
      <c r="O136" s="153">
        <f t="shared" si="19"/>
        <v>163083</v>
      </c>
      <c r="P136" s="55">
        <f t="shared" si="20"/>
        <v>3.6386379941502178E-2</v>
      </c>
    </row>
    <row r="137" spans="1:16" ht="15" hidden="1">
      <c r="A137" s="6">
        <v>2002</v>
      </c>
      <c r="B137" s="68">
        <v>2794</v>
      </c>
      <c r="C137" s="34">
        <v>140510</v>
      </c>
      <c r="D137" s="3">
        <f t="shared" si="14"/>
        <v>1.9884705714895735E-2</v>
      </c>
      <c r="E137" s="34">
        <v>1591</v>
      </c>
      <c r="F137" s="34">
        <v>78062</v>
      </c>
      <c r="G137" s="3">
        <f t="shared" si="15"/>
        <v>2.038123542824934E-2</v>
      </c>
      <c r="H137" s="34">
        <v>724</v>
      </c>
      <c r="I137" s="34">
        <v>27515</v>
      </c>
      <c r="J137" s="3">
        <f t="shared" si="16"/>
        <v>2.6312920225331639E-2</v>
      </c>
      <c r="K137" s="34">
        <v>0</v>
      </c>
      <c r="L137" s="35">
        <v>0</v>
      </c>
      <c r="M137" s="3" t="str">
        <f t="shared" si="17"/>
        <v>NA</v>
      </c>
      <c r="N137" s="152">
        <f t="shared" si="18"/>
        <v>5109</v>
      </c>
      <c r="O137" s="153">
        <f t="shared" si="19"/>
        <v>246087</v>
      </c>
      <c r="P137" s="55">
        <f t="shared" si="20"/>
        <v>2.0760950395591803E-2</v>
      </c>
    </row>
    <row r="138" spans="1:16" ht="15" hidden="1">
      <c r="A138" s="6">
        <v>2003</v>
      </c>
      <c r="B138" s="68">
        <v>1208</v>
      </c>
      <c r="C138" s="34">
        <v>54029</v>
      </c>
      <c r="D138" s="3">
        <f t="shared" si="14"/>
        <v>2.2358363101297452E-2</v>
      </c>
      <c r="E138" s="34">
        <v>433</v>
      </c>
      <c r="F138" s="34">
        <v>23113</v>
      </c>
      <c r="G138" s="3">
        <f t="shared" si="15"/>
        <v>1.8734045775104919E-2</v>
      </c>
      <c r="H138" s="34">
        <v>237</v>
      </c>
      <c r="I138" s="34">
        <v>10150</v>
      </c>
      <c r="J138" s="3">
        <f t="shared" si="16"/>
        <v>2.3349753694581282E-2</v>
      </c>
      <c r="K138" s="34">
        <v>0</v>
      </c>
      <c r="L138" s="35">
        <v>0</v>
      </c>
      <c r="M138" s="3" t="str">
        <f t="shared" si="17"/>
        <v>NA</v>
      </c>
      <c r="N138" s="152">
        <f t="shared" si="18"/>
        <v>1878</v>
      </c>
      <c r="O138" s="153">
        <f t="shared" si="19"/>
        <v>87292</v>
      </c>
      <c r="P138" s="55">
        <f t="shared" si="20"/>
        <v>2.1513998991889292E-2</v>
      </c>
    </row>
    <row r="139" spans="1:16" ht="15" hidden="1">
      <c r="A139" s="6">
        <v>2004</v>
      </c>
      <c r="B139" s="68">
        <v>775</v>
      </c>
      <c r="C139" s="34">
        <v>30225</v>
      </c>
      <c r="D139" s="3">
        <f t="shared" si="14"/>
        <v>2.564102564102564E-2</v>
      </c>
      <c r="E139" s="34">
        <v>250</v>
      </c>
      <c r="F139" s="34">
        <v>13191</v>
      </c>
      <c r="G139" s="3">
        <f t="shared" si="15"/>
        <v>1.8952315973011901E-2</v>
      </c>
      <c r="H139" s="34">
        <v>178</v>
      </c>
      <c r="I139" s="34">
        <v>7173</v>
      </c>
      <c r="J139" s="3">
        <f t="shared" si="16"/>
        <v>2.4815279520423811E-2</v>
      </c>
      <c r="K139" s="34">
        <v>7</v>
      </c>
      <c r="L139" s="35">
        <v>108</v>
      </c>
      <c r="M139" s="3">
        <f t="shared" si="17"/>
        <v>6.4814814814814811E-2</v>
      </c>
      <c r="N139" s="152">
        <f t="shared" si="18"/>
        <v>1210</v>
      </c>
      <c r="O139" s="153">
        <f t="shared" si="19"/>
        <v>50697</v>
      </c>
      <c r="P139" s="55">
        <f t="shared" si="20"/>
        <v>2.3867289977710714E-2</v>
      </c>
    </row>
    <row r="140" spans="1:16" ht="15" hidden="1">
      <c r="A140" s="6">
        <v>2005</v>
      </c>
      <c r="B140" s="68">
        <v>392</v>
      </c>
      <c r="C140" s="34">
        <v>15195</v>
      </c>
      <c r="D140" s="3">
        <f t="shared" si="14"/>
        <v>2.5797959855215533E-2</v>
      </c>
      <c r="E140" s="34">
        <v>160</v>
      </c>
      <c r="F140" s="34">
        <v>6832</v>
      </c>
      <c r="G140" s="3">
        <f t="shared" si="15"/>
        <v>2.3419203747072601E-2</v>
      </c>
      <c r="H140" s="34">
        <v>48</v>
      </c>
      <c r="I140" s="34">
        <v>2090</v>
      </c>
      <c r="J140" s="3">
        <f t="shared" si="16"/>
        <v>2.2966507177033493E-2</v>
      </c>
      <c r="K140" s="34">
        <v>3</v>
      </c>
      <c r="L140" s="35">
        <v>38</v>
      </c>
      <c r="M140" s="3">
        <f t="shared" si="17"/>
        <v>7.8947368421052627E-2</v>
      </c>
      <c r="N140" s="152">
        <f>B140+E140+H140+K140</f>
        <v>603</v>
      </c>
      <c r="O140" s="153">
        <f>C140+F140+I140+L140</f>
        <v>24155</v>
      </c>
      <c r="P140" s="55">
        <f t="shared" si="20"/>
        <v>2.4963775615814532E-2</v>
      </c>
    </row>
    <row r="141" spans="1:16" ht="15.75" hidden="1" thickBot="1">
      <c r="A141" s="80">
        <v>2009</v>
      </c>
      <c r="B141" s="149">
        <v>12</v>
      </c>
      <c r="C141" s="71">
        <v>240</v>
      </c>
      <c r="D141" s="70">
        <f t="shared" si="14"/>
        <v>0.05</v>
      </c>
      <c r="E141" s="71">
        <v>6</v>
      </c>
      <c r="F141" s="71">
        <v>63</v>
      </c>
      <c r="G141" s="70">
        <f t="shared" si="15"/>
        <v>9.5238095238095233E-2</v>
      </c>
      <c r="H141" s="71">
        <v>3</v>
      </c>
      <c r="I141" s="71">
        <v>59</v>
      </c>
      <c r="J141" s="70">
        <f t="shared" si="16"/>
        <v>5.0847457627118647E-2</v>
      </c>
      <c r="K141" s="71">
        <v>0</v>
      </c>
      <c r="L141" s="69">
        <v>2</v>
      </c>
      <c r="M141" s="70">
        <f t="shared" si="17"/>
        <v>0</v>
      </c>
      <c r="N141" s="154">
        <f>B141+E141+H141+K141</f>
        <v>21</v>
      </c>
      <c r="O141" s="155">
        <f>C141+F141+I141+L141</f>
        <v>364</v>
      </c>
      <c r="P141" s="72">
        <f t="shared" si="20"/>
        <v>5.7692307692307696E-2</v>
      </c>
    </row>
    <row r="142" spans="1:16" ht="15" hidden="1">
      <c r="A142" s="62"/>
      <c r="B142" s="56"/>
      <c r="C142" s="57"/>
      <c r="D142" s="58"/>
      <c r="E142" s="56"/>
      <c r="F142" s="57"/>
      <c r="G142" s="58"/>
      <c r="H142" s="56"/>
      <c r="I142" s="57"/>
      <c r="J142" s="58"/>
      <c r="K142" s="56"/>
      <c r="L142" s="57"/>
      <c r="M142" s="58"/>
      <c r="N142" s="59"/>
      <c r="O142" s="60"/>
      <c r="P142" s="61"/>
    </row>
    <row r="143" spans="1:16" ht="16.5" hidden="1" thickBot="1">
      <c r="A143" s="73" t="s">
        <v>9</v>
      </c>
      <c r="B143" s="74">
        <f>SUM(B131:B140)</f>
        <v>29081</v>
      </c>
      <c r="C143" s="75">
        <f>SUM(C131:C140)</f>
        <v>802745</v>
      </c>
      <c r="D143" s="76">
        <f>B143/C143</f>
        <v>3.6226946290540581E-2</v>
      </c>
      <c r="E143" s="77">
        <f>SUM(E131:E140)</f>
        <v>13458</v>
      </c>
      <c r="F143" s="75">
        <f>SUM(F131:F140)</f>
        <v>377284</v>
      </c>
      <c r="G143" s="76">
        <f>E143/F143</f>
        <v>3.5670741404353216E-2</v>
      </c>
      <c r="H143" s="77">
        <f>SUM(H131:H140)</f>
        <v>3984</v>
      </c>
      <c r="I143" s="75">
        <f>SUM(I131:I140)</f>
        <v>123769</v>
      </c>
      <c r="J143" s="76">
        <f>H143/I143</f>
        <v>3.2188997244867457E-2</v>
      </c>
      <c r="K143" s="77">
        <f>SUM(K131:K140)</f>
        <v>10</v>
      </c>
      <c r="L143" s="75">
        <f>SUM(L131:L140)</f>
        <v>149</v>
      </c>
      <c r="M143" s="76">
        <f>K143/L143</f>
        <v>6.7114093959731544E-2</v>
      </c>
      <c r="N143" s="75">
        <f>SUM(N131:N140)</f>
        <v>46533</v>
      </c>
      <c r="O143" s="75">
        <f>SUM(O131:O140)</f>
        <v>1303947</v>
      </c>
      <c r="P143" s="78">
        <f>N143/O143</f>
        <v>3.568626638966154E-2</v>
      </c>
    </row>
    <row r="144" spans="1:16" hidden="1"/>
    <row r="145" spans="1:16" hidden="1"/>
    <row r="146" spans="1:16" hidden="1"/>
    <row r="147" spans="1:16" hidden="1"/>
    <row r="148" spans="1:16" hidden="1"/>
    <row r="149" spans="1:16" hidden="1">
      <c r="A149" s="284">
        <v>2003</v>
      </c>
      <c r="P149" s="285"/>
    </row>
    <row r="150" spans="1:16" ht="15.75" hidden="1">
      <c r="A150" s="593" t="s">
        <v>10</v>
      </c>
      <c r="B150" s="592" t="s">
        <v>15</v>
      </c>
      <c r="C150" s="592"/>
      <c r="D150" s="592"/>
      <c r="E150" s="592" t="s">
        <v>16</v>
      </c>
      <c r="F150" s="592"/>
      <c r="G150" s="592"/>
      <c r="H150" s="592" t="s">
        <v>17</v>
      </c>
      <c r="I150" s="592"/>
      <c r="J150" s="592"/>
      <c r="K150" s="592" t="s">
        <v>14</v>
      </c>
      <c r="L150" s="592"/>
      <c r="M150" s="592"/>
      <c r="N150" s="592" t="s">
        <v>9</v>
      </c>
      <c r="O150" s="592"/>
      <c r="P150" s="592"/>
    </row>
    <row r="151" spans="1:16" ht="63" hidden="1">
      <c r="A151" s="593"/>
      <c r="B151" s="45" t="s">
        <v>64</v>
      </c>
      <c r="C151" s="5" t="s">
        <v>2</v>
      </c>
      <c r="D151" s="5" t="s">
        <v>0</v>
      </c>
      <c r="E151" s="45" t="s">
        <v>64</v>
      </c>
      <c r="F151" s="5" t="s">
        <v>2</v>
      </c>
      <c r="G151" s="5" t="s">
        <v>0</v>
      </c>
      <c r="H151" s="45" t="s">
        <v>64</v>
      </c>
      <c r="I151" s="5" t="s">
        <v>2</v>
      </c>
      <c r="J151" s="5" t="s">
        <v>0</v>
      </c>
      <c r="K151" s="45" t="s">
        <v>64</v>
      </c>
      <c r="L151" s="5" t="s">
        <v>2</v>
      </c>
      <c r="M151" s="5" t="s">
        <v>0</v>
      </c>
      <c r="N151" s="45" t="s">
        <v>64</v>
      </c>
      <c r="O151" s="5" t="s">
        <v>2</v>
      </c>
      <c r="P151" s="5" t="s">
        <v>0</v>
      </c>
    </row>
    <row r="152" spans="1:16" ht="15" hidden="1">
      <c r="A152" s="2">
        <v>1996</v>
      </c>
      <c r="B152" s="46">
        <v>4137</v>
      </c>
      <c r="C152" s="47">
        <v>72716</v>
      </c>
      <c r="D152" s="48">
        <f t="shared" ref="D152:D160" si="21">B152/C152</f>
        <v>5.6892568348093954E-2</v>
      </c>
      <c r="E152" s="49">
        <v>1164</v>
      </c>
      <c r="F152" s="47">
        <v>34880</v>
      </c>
      <c r="G152" s="48">
        <f t="shared" ref="G152:G160" si="22">E152/F152</f>
        <v>3.3371559633027521E-2</v>
      </c>
      <c r="H152" s="49">
        <v>156</v>
      </c>
      <c r="I152" s="47">
        <v>6397</v>
      </c>
      <c r="J152" s="48">
        <f t="shared" ref="J152:J160" si="23">H152/I152</f>
        <v>2.4386431139596685E-2</v>
      </c>
      <c r="K152" s="49">
        <v>38</v>
      </c>
      <c r="L152" s="47">
        <v>1878</v>
      </c>
      <c r="M152" s="48">
        <f t="shared" ref="M152:M159" si="24">K152/L152</f>
        <v>2.0234291799787009E-2</v>
      </c>
      <c r="N152" s="50">
        <f t="shared" ref="N152:O159" si="25">B152+E152+H152+K152</f>
        <v>5495</v>
      </c>
      <c r="O152" s="51">
        <f t="shared" si="25"/>
        <v>115871</v>
      </c>
      <c r="P152" s="48">
        <f t="shared" ref="P152:P160" si="26">N152/O152</f>
        <v>4.7423427777442156E-2</v>
      </c>
    </row>
    <row r="153" spans="1:16" ht="15" hidden="1">
      <c r="A153" s="2">
        <v>1997</v>
      </c>
      <c r="B153" s="46">
        <v>2103</v>
      </c>
      <c r="C153" s="47">
        <v>56733</v>
      </c>
      <c r="D153" s="48">
        <f t="shared" si="21"/>
        <v>3.7068372904658663E-2</v>
      </c>
      <c r="E153" s="49">
        <v>733</v>
      </c>
      <c r="F153" s="47">
        <v>26252</v>
      </c>
      <c r="G153" s="48">
        <f t="shared" si="22"/>
        <v>2.79216821575499E-2</v>
      </c>
      <c r="H153" s="49">
        <v>154</v>
      </c>
      <c r="I153" s="47">
        <v>6417</v>
      </c>
      <c r="J153" s="48">
        <f t="shared" si="23"/>
        <v>2.3998753311516286E-2</v>
      </c>
      <c r="K153" s="49">
        <v>53</v>
      </c>
      <c r="L153" s="47">
        <v>2730</v>
      </c>
      <c r="M153" s="48">
        <f t="shared" si="24"/>
        <v>1.9413919413919414E-2</v>
      </c>
      <c r="N153" s="50">
        <f t="shared" si="25"/>
        <v>3043</v>
      </c>
      <c r="O153" s="51">
        <f t="shared" si="25"/>
        <v>92132</v>
      </c>
      <c r="P153" s="48">
        <f t="shared" si="26"/>
        <v>3.3028697955107891E-2</v>
      </c>
    </row>
    <row r="154" spans="1:16" ht="15" hidden="1">
      <c r="A154" s="2">
        <v>1998</v>
      </c>
      <c r="B154" s="46">
        <v>1970</v>
      </c>
      <c r="C154" s="47">
        <v>68056</v>
      </c>
      <c r="D154" s="48">
        <f t="shared" si="21"/>
        <v>2.894674973551193E-2</v>
      </c>
      <c r="E154" s="49">
        <v>613</v>
      </c>
      <c r="F154" s="47">
        <v>28078</v>
      </c>
      <c r="G154" s="48">
        <f t="shared" si="22"/>
        <v>2.1832039319039816E-2</v>
      </c>
      <c r="H154" s="49">
        <v>194</v>
      </c>
      <c r="I154" s="47">
        <v>8244</v>
      </c>
      <c r="J154" s="48">
        <f t="shared" si="23"/>
        <v>2.3532265890344493E-2</v>
      </c>
      <c r="K154" s="49">
        <v>48</v>
      </c>
      <c r="L154" s="47">
        <v>2844</v>
      </c>
      <c r="M154" s="48">
        <f t="shared" si="24"/>
        <v>1.6877637130801686E-2</v>
      </c>
      <c r="N154" s="50">
        <f t="shared" si="25"/>
        <v>2825</v>
      </c>
      <c r="O154" s="51">
        <f t="shared" si="25"/>
        <v>107222</v>
      </c>
      <c r="P154" s="48">
        <f t="shared" si="26"/>
        <v>2.6347204864673294E-2</v>
      </c>
    </row>
    <row r="155" spans="1:16" ht="15" hidden="1">
      <c r="A155" s="2">
        <v>1999</v>
      </c>
      <c r="B155" s="46">
        <v>1442</v>
      </c>
      <c r="C155" s="47">
        <v>63450</v>
      </c>
      <c r="D155" s="48">
        <f t="shared" si="21"/>
        <v>2.272655634357762E-2</v>
      </c>
      <c r="E155" s="49">
        <v>695</v>
      </c>
      <c r="F155" s="47">
        <v>28438</v>
      </c>
      <c r="G155" s="48">
        <f t="shared" si="22"/>
        <v>2.4439130740558406E-2</v>
      </c>
      <c r="H155" s="49">
        <v>198</v>
      </c>
      <c r="I155" s="47">
        <v>8999</v>
      </c>
      <c r="J155" s="48">
        <f t="shared" si="23"/>
        <v>2.2002444716079563E-2</v>
      </c>
      <c r="K155" s="49">
        <v>62</v>
      </c>
      <c r="L155" s="47">
        <v>2754</v>
      </c>
      <c r="M155" s="48">
        <f t="shared" si="24"/>
        <v>2.2512708787218592E-2</v>
      </c>
      <c r="N155" s="50">
        <f t="shared" si="25"/>
        <v>2397</v>
      </c>
      <c r="O155" s="51">
        <f t="shared" si="25"/>
        <v>103641</v>
      </c>
      <c r="P155" s="48">
        <f t="shared" si="26"/>
        <v>2.3127912698642429E-2</v>
      </c>
    </row>
    <row r="156" spans="1:16" ht="15" hidden="1">
      <c r="A156" s="2">
        <v>2000</v>
      </c>
      <c r="B156" s="46">
        <v>736</v>
      </c>
      <c r="C156" s="47">
        <v>37290</v>
      </c>
      <c r="D156" s="48">
        <f t="shared" si="21"/>
        <v>1.9737194958433898E-2</v>
      </c>
      <c r="E156" s="49">
        <v>330</v>
      </c>
      <c r="F156" s="47">
        <v>17448</v>
      </c>
      <c r="G156" s="48">
        <f t="shared" si="22"/>
        <v>1.891334250343879E-2</v>
      </c>
      <c r="H156" s="49">
        <v>54</v>
      </c>
      <c r="I156" s="47">
        <v>5289</v>
      </c>
      <c r="J156" s="48">
        <f t="shared" si="23"/>
        <v>1.0209869540555871E-2</v>
      </c>
      <c r="K156" s="49">
        <v>12</v>
      </c>
      <c r="L156" s="47">
        <v>1315</v>
      </c>
      <c r="M156" s="48">
        <f t="shared" si="24"/>
        <v>9.125475285171103E-3</v>
      </c>
      <c r="N156" s="50">
        <f t="shared" si="25"/>
        <v>1132</v>
      </c>
      <c r="O156" s="51">
        <f t="shared" si="25"/>
        <v>61342</v>
      </c>
      <c r="P156" s="48">
        <f t="shared" si="26"/>
        <v>1.8453914120830753E-2</v>
      </c>
    </row>
    <row r="157" spans="1:16" ht="15" hidden="1">
      <c r="A157" s="2">
        <v>2001</v>
      </c>
      <c r="B157" s="46">
        <v>476</v>
      </c>
      <c r="C157" s="47">
        <v>27357</v>
      </c>
      <c r="D157" s="48">
        <f t="shared" si="21"/>
        <v>1.7399568666154913E-2</v>
      </c>
      <c r="E157" s="49">
        <v>272</v>
      </c>
      <c r="F157" s="47">
        <v>10450</v>
      </c>
      <c r="G157" s="48">
        <f t="shared" si="22"/>
        <v>2.6028708133971293E-2</v>
      </c>
      <c r="H157" s="49">
        <v>69</v>
      </c>
      <c r="I157" s="47">
        <v>3565</v>
      </c>
      <c r="J157" s="48">
        <f t="shared" si="23"/>
        <v>1.935483870967742E-2</v>
      </c>
      <c r="K157" s="49">
        <v>9</v>
      </c>
      <c r="L157" s="47">
        <v>935</v>
      </c>
      <c r="M157" s="48">
        <f t="shared" si="24"/>
        <v>9.6256684491978616E-3</v>
      </c>
      <c r="N157" s="50">
        <f t="shared" si="25"/>
        <v>826</v>
      </c>
      <c r="O157" s="51">
        <f t="shared" si="25"/>
        <v>42307</v>
      </c>
      <c r="P157" s="48">
        <f t="shared" si="26"/>
        <v>1.9523955846550218E-2</v>
      </c>
    </row>
    <row r="158" spans="1:16" ht="15" hidden="1">
      <c r="A158" s="2">
        <v>2002</v>
      </c>
      <c r="B158" s="46">
        <v>287</v>
      </c>
      <c r="C158" s="47">
        <v>10325</v>
      </c>
      <c r="D158" s="48">
        <f t="shared" si="21"/>
        <v>2.7796610169491524E-2</v>
      </c>
      <c r="E158" s="49">
        <v>104</v>
      </c>
      <c r="F158" s="47">
        <v>5038</v>
      </c>
      <c r="G158" s="48">
        <f t="shared" si="22"/>
        <v>2.0643112346169116E-2</v>
      </c>
      <c r="H158" s="49">
        <v>20</v>
      </c>
      <c r="I158" s="47">
        <v>1482</v>
      </c>
      <c r="J158" s="48">
        <f t="shared" si="23"/>
        <v>1.3495276653171391E-2</v>
      </c>
      <c r="K158" s="49">
        <v>1</v>
      </c>
      <c r="L158" s="47">
        <v>290</v>
      </c>
      <c r="M158" s="48">
        <f t="shared" si="24"/>
        <v>3.4482758620689655E-3</v>
      </c>
      <c r="N158" s="50">
        <f t="shared" si="25"/>
        <v>412</v>
      </c>
      <c r="O158" s="51">
        <f t="shared" si="25"/>
        <v>17135</v>
      </c>
      <c r="P158" s="48">
        <f t="shared" si="26"/>
        <v>2.4044353662095126E-2</v>
      </c>
    </row>
    <row r="159" spans="1:16" ht="15" hidden="1">
      <c r="A159" s="2">
        <v>2003</v>
      </c>
      <c r="B159" s="46">
        <v>18</v>
      </c>
      <c r="C159" s="47">
        <v>464</v>
      </c>
      <c r="D159" s="48">
        <f t="shared" si="21"/>
        <v>3.8793103448275863E-2</v>
      </c>
      <c r="E159" s="49">
        <v>2</v>
      </c>
      <c r="F159" s="47">
        <v>60</v>
      </c>
      <c r="G159" s="48">
        <f t="shared" si="22"/>
        <v>3.3333333333333333E-2</v>
      </c>
      <c r="H159" s="49">
        <v>1</v>
      </c>
      <c r="I159" s="47">
        <v>47</v>
      </c>
      <c r="J159" s="48">
        <f t="shared" si="23"/>
        <v>2.1276595744680851E-2</v>
      </c>
      <c r="K159" s="49">
        <v>0</v>
      </c>
      <c r="L159" s="47">
        <v>13</v>
      </c>
      <c r="M159" s="48">
        <f t="shared" si="24"/>
        <v>0</v>
      </c>
      <c r="N159" s="50">
        <f t="shared" si="25"/>
        <v>21</v>
      </c>
      <c r="O159" s="51">
        <f t="shared" si="25"/>
        <v>584</v>
      </c>
      <c r="P159" s="48">
        <f t="shared" si="26"/>
        <v>3.5958904109589039E-2</v>
      </c>
    </row>
    <row r="160" spans="1:16" ht="15.75" hidden="1">
      <c r="A160" s="1" t="s">
        <v>9</v>
      </c>
      <c r="B160" s="52">
        <f>SUM(B152:B159)</f>
        <v>11169</v>
      </c>
      <c r="C160" s="52">
        <f>SUM(C152:C159)</f>
        <v>336391</v>
      </c>
      <c r="D160" s="53">
        <f t="shared" si="21"/>
        <v>3.3202434072255205E-2</v>
      </c>
      <c r="E160" s="52">
        <f>SUM(E152:E159)</f>
        <v>3913</v>
      </c>
      <c r="F160" s="52">
        <f>SUM(F152:F159)</f>
        <v>150644</v>
      </c>
      <c r="G160" s="53">
        <f t="shared" si="22"/>
        <v>2.5975146703486364E-2</v>
      </c>
      <c r="H160" s="54">
        <f>SUM(H152:H159)</f>
        <v>846</v>
      </c>
      <c r="I160" s="54">
        <f>SUM(I152:I159)</f>
        <v>40440</v>
      </c>
      <c r="J160" s="53">
        <f t="shared" si="23"/>
        <v>2.0919881305637981E-2</v>
      </c>
      <c r="K160" s="52">
        <f>SUM(K152:K159)</f>
        <v>223</v>
      </c>
      <c r="L160" s="52">
        <f>SUM(L152:L159)</f>
        <v>12759</v>
      </c>
      <c r="M160" s="53">
        <f>K160/L160</f>
        <v>1.7477858766361001E-2</v>
      </c>
      <c r="N160" s="52">
        <f>SUM(N152:N159)</f>
        <v>16151</v>
      </c>
      <c r="O160" s="52">
        <f>SUM(O152:O159)</f>
        <v>540234</v>
      </c>
      <c r="P160" s="53">
        <f t="shared" si="26"/>
        <v>2.9896304194108478E-2</v>
      </c>
    </row>
    <row r="161" spans="1:16" hidden="1">
      <c r="A161" s="284"/>
      <c r="P161" s="285"/>
    </row>
  </sheetData>
  <mergeCells count="28">
    <mergeCell ref="A2:S3"/>
    <mergeCell ref="K129:M129"/>
    <mergeCell ref="N129:P129"/>
    <mergeCell ref="A129:A130"/>
    <mergeCell ref="B129:D129"/>
    <mergeCell ref="E129:G129"/>
    <mergeCell ref="H129:J129"/>
    <mergeCell ref="A5:V7"/>
    <mergeCell ref="N9:P9"/>
    <mergeCell ref="A112:A113"/>
    <mergeCell ref="B112:D112"/>
    <mergeCell ref="E112:G112"/>
    <mergeCell ref="T9:V9"/>
    <mergeCell ref="H112:J112"/>
    <mergeCell ref="B9:D9"/>
    <mergeCell ref="Q9:S9"/>
    <mergeCell ref="K150:M150"/>
    <mergeCell ref="N150:P150"/>
    <mergeCell ref="A150:A151"/>
    <mergeCell ref="B150:D150"/>
    <mergeCell ref="E150:G150"/>
    <mergeCell ref="H150:J150"/>
    <mergeCell ref="N112:P112"/>
    <mergeCell ref="A9:A10"/>
    <mergeCell ref="K9:M9"/>
    <mergeCell ref="E9:G9"/>
    <mergeCell ref="H9:J9"/>
    <mergeCell ref="K112:M112"/>
  </mergeCells>
  <phoneticPr fontId="0" type="noConversion"/>
  <pageMargins left="0.75" right="0.75" top="1" bottom="1" header="0.5" footer="0.5"/>
  <pageSetup scale="48" orientation="portrait" r:id="rId1"/>
  <headerFooter alignWithMargins="0">
    <oddFooter>&amp;C&amp;14B-&amp;P-4</oddFooter>
  </headerFooter>
  <drawing r:id="rId2"/>
</worksheet>
</file>

<file path=xl/worksheets/sheet24.xml><?xml version="1.0" encoding="utf-8"?>
<worksheet xmlns="http://schemas.openxmlformats.org/spreadsheetml/2006/main" xmlns:r="http://schemas.openxmlformats.org/officeDocument/2006/relationships">
  <sheetPr codeName="Sheet12">
    <pageSetUpPr fitToPage="1"/>
  </sheetPr>
  <dimension ref="A1:AG105"/>
  <sheetViews>
    <sheetView topLeftCell="A7" zoomScale="85" zoomScaleNormal="85" workbookViewId="0">
      <selection activeCell="P25" sqref="P25"/>
    </sheetView>
  </sheetViews>
  <sheetFormatPr defaultColWidth="7.5703125" defaultRowHeight="12.75"/>
  <cols>
    <col min="1" max="1" width="10.28515625" style="285" customWidth="1"/>
    <col min="2" max="2" width="9.42578125" style="284" customWidth="1"/>
    <col min="3" max="3" width="10.5703125" style="284" customWidth="1"/>
    <col min="4" max="5" width="9.42578125" style="284" customWidth="1"/>
    <col min="6" max="6" width="10.7109375" style="284" customWidth="1"/>
    <col min="7" max="8" width="9.42578125" style="284" customWidth="1"/>
    <col min="9" max="9" width="10.5703125" style="284" customWidth="1"/>
    <col min="10" max="11" width="9.42578125" style="284" customWidth="1"/>
    <col min="12" max="12" width="10.85546875" style="284" customWidth="1"/>
    <col min="13" max="14" width="9.42578125" style="284" customWidth="1"/>
    <col min="15" max="15" width="10.42578125" style="284" customWidth="1"/>
    <col min="16" max="16" width="9.42578125" style="284" customWidth="1"/>
    <col min="17" max="17" width="9.42578125" style="285" customWidth="1"/>
    <col min="18" max="18" width="11.140625" style="285" customWidth="1"/>
    <col min="19" max="20" width="9.42578125" style="285" customWidth="1"/>
    <col min="21" max="21" width="10.140625" style="285" customWidth="1"/>
    <col min="22" max="22" width="9.42578125" style="285" customWidth="1"/>
    <col min="23" max="23" width="7.5703125" style="285"/>
    <col min="24" max="24" width="7.7109375" style="285" bestFit="1" customWidth="1"/>
    <col min="25" max="32" width="7.5703125" style="285"/>
    <col min="33" max="33" width="9.28515625" style="285" bestFit="1" customWidth="1"/>
    <col min="34" max="16384" width="7.5703125" style="285"/>
  </cols>
  <sheetData>
    <row r="1" spans="1:22" ht="26.25">
      <c r="A1" s="335" t="s">
        <v>218</v>
      </c>
    </row>
    <row r="2" spans="1:22" ht="18" customHeight="1">
      <c r="A2" s="594" t="s">
        <v>136</v>
      </c>
      <c r="B2" s="594"/>
      <c r="C2" s="594"/>
      <c r="D2" s="594"/>
      <c r="E2" s="594"/>
      <c r="F2" s="594"/>
      <c r="G2" s="594"/>
      <c r="H2" s="594"/>
      <c r="I2" s="594"/>
      <c r="J2" s="594"/>
      <c r="K2" s="594"/>
      <c r="L2" s="594"/>
      <c r="M2" s="594"/>
      <c r="N2" s="594"/>
      <c r="O2" s="594"/>
      <c r="P2" s="594"/>
      <c r="Q2" s="594"/>
      <c r="R2" s="594"/>
      <c r="S2" s="594"/>
      <c r="T2" s="594"/>
      <c r="U2" s="594"/>
      <c r="V2" s="594"/>
    </row>
    <row r="3" spans="1:22" ht="18" customHeight="1">
      <c r="A3" s="594"/>
      <c r="B3" s="594"/>
      <c r="C3" s="594"/>
      <c r="D3" s="594"/>
      <c r="E3" s="594"/>
      <c r="F3" s="594"/>
      <c r="G3" s="594"/>
      <c r="H3" s="594"/>
      <c r="I3" s="594"/>
      <c r="J3" s="594"/>
      <c r="K3" s="594"/>
      <c r="L3" s="594"/>
      <c r="M3" s="594"/>
      <c r="N3" s="594"/>
      <c r="O3" s="594"/>
      <c r="P3" s="594"/>
      <c r="Q3" s="594"/>
      <c r="R3" s="594"/>
      <c r="S3" s="594"/>
      <c r="T3" s="594"/>
      <c r="U3" s="594"/>
      <c r="V3" s="594"/>
    </row>
    <row r="4" spans="1:22" ht="14.25">
      <c r="A4" s="19"/>
      <c r="B4" s="18"/>
      <c r="C4" s="18"/>
      <c r="D4" s="18"/>
      <c r="E4" s="18"/>
      <c r="F4" s="18"/>
      <c r="G4" s="18"/>
      <c r="H4" s="18"/>
      <c r="I4" s="18"/>
      <c r="J4" s="18"/>
      <c r="K4" s="18"/>
      <c r="L4" s="18"/>
      <c r="M4" s="18"/>
      <c r="N4" s="18"/>
      <c r="O4" s="18"/>
      <c r="P4" s="18"/>
    </row>
    <row r="5" spans="1:22" ht="12.75" customHeight="1">
      <c r="A5" s="574" t="s">
        <v>161</v>
      </c>
      <c r="B5" s="574"/>
      <c r="C5" s="574"/>
      <c r="D5" s="574"/>
      <c r="E5" s="574"/>
      <c r="F5" s="574"/>
      <c r="G5" s="574"/>
      <c r="H5" s="574"/>
      <c r="I5" s="574"/>
      <c r="J5" s="574"/>
      <c r="K5" s="574"/>
      <c r="L5" s="574"/>
      <c r="M5" s="574"/>
      <c r="N5" s="574"/>
      <c r="O5" s="574"/>
      <c r="P5" s="574"/>
      <c r="Q5" s="574"/>
      <c r="R5" s="574"/>
      <c r="S5" s="574"/>
      <c r="T5" s="574"/>
      <c r="U5" s="574"/>
      <c r="V5" s="574"/>
    </row>
    <row r="6" spans="1:22" ht="14.25" customHeight="1">
      <c r="A6" s="574"/>
      <c r="B6" s="574"/>
      <c r="C6" s="574"/>
      <c r="D6" s="574"/>
      <c r="E6" s="574"/>
      <c r="F6" s="574"/>
      <c r="G6" s="574"/>
      <c r="H6" s="574"/>
      <c r="I6" s="574"/>
      <c r="J6" s="574"/>
      <c r="K6" s="574"/>
      <c r="L6" s="574"/>
      <c r="M6" s="574"/>
      <c r="N6" s="574"/>
      <c r="O6" s="574"/>
      <c r="P6" s="574"/>
      <c r="Q6" s="574"/>
      <c r="R6" s="574"/>
      <c r="S6" s="574"/>
      <c r="T6" s="574"/>
      <c r="U6" s="574"/>
      <c r="V6" s="574"/>
    </row>
    <row r="7" spans="1:22" ht="18" customHeight="1">
      <c r="A7" s="574"/>
      <c r="B7" s="574"/>
      <c r="C7" s="574"/>
      <c r="D7" s="574"/>
      <c r="E7" s="574"/>
      <c r="F7" s="574"/>
      <c r="G7" s="574"/>
      <c r="H7" s="574"/>
      <c r="I7" s="574"/>
      <c r="J7" s="574"/>
      <c r="K7" s="574"/>
      <c r="L7" s="574"/>
      <c r="M7" s="574"/>
      <c r="N7" s="574"/>
      <c r="O7" s="574"/>
      <c r="P7" s="574"/>
      <c r="Q7" s="574"/>
      <c r="R7" s="574"/>
      <c r="S7" s="574"/>
      <c r="T7" s="574"/>
      <c r="U7" s="574"/>
      <c r="V7" s="574"/>
    </row>
    <row r="8" spans="1:22" ht="15" thickBot="1">
      <c r="A8" s="4"/>
      <c r="B8" s="18"/>
      <c r="C8" s="18"/>
      <c r="D8" s="18"/>
      <c r="E8" s="18"/>
      <c r="F8" s="18"/>
      <c r="G8" s="18"/>
      <c r="H8" s="18"/>
      <c r="I8" s="18"/>
      <c r="J8" s="18"/>
      <c r="K8" s="18"/>
      <c r="L8" s="18"/>
      <c r="M8" s="18"/>
      <c r="N8" s="18"/>
      <c r="O8" s="18"/>
      <c r="P8" s="18"/>
    </row>
    <row r="9" spans="1:22" ht="13.5" customHeight="1">
      <c r="A9" s="553" t="s">
        <v>10</v>
      </c>
      <c r="B9" s="558" t="s">
        <v>15</v>
      </c>
      <c r="C9" s="556"/>
      <c r="D9" s="559"/>
      <c r="E9" s="558" t="s">
        <v>126</v>
      </c>
      <c r="F9" s="556"/>
      <c r="G9" s="559"/>
      <c r="H9" s="558" t="s">
        <v>128</v>
      </c>
      <c r="I9" s="556"/>
      <c r="J9" s="559"/>
      <c r="K9" s="558" t="s">
        <v>125</v>
      </c>
      <c r="L9" s="556"/>
      <c r="M9" s="559"/>
      <c r="N9" s="558" t="s">
        <v>127</v>
      </c>
      <c r="O9" s="556"/>
      <c r="P9" s="559"/>
      <c r="Q9" s="558" t="s">
        <v>129</v>
      </c>
      <c r="R9" s="556"/>
      <c r="S9" s="559"/>
      <c r="T9" s="558" t="s">
        <v>9</v>
      </c>
      <c r="U9" s="556"/>
      <c r="V9" s="559"/>
    </row>
    <row r="10" spans="1:22" ht="42.75" customHeight="1" thickBot="1">
      <c r="A10" s="554"/>
      <c r="B10" s="341" t="s">
        <v>131</v>
      </c>
      <c r="C10" s="342" t="s">
        <v>217</v>
      </c>
      <c r="D10" s="343" t="s">
        <v>20</v>
      </c>
      <c r="E10" s="341" t="s">
        <v>131</v>
      </c>
      <c r="F10" s="342" t="s">
        <v>217</v>
      </c>
      <c r="G10" s="343" t="s">
        <v>20</v>
      </c>
      <c r="H10" s="341" t="s">
        <v>131</v>
      </c>
      <c r="I10" s="342" t="s">
        <v>217</v>
      </c>
      <c r="J10" s="343" t="s">
        <v>20</v>
      </c>
      <c r="K10" s="341" t="s">
        <v>131</v>
      </c>
      <c r="L10" s="342" t="s">
        <v>217</v>
      </c>
      <c r="M10" s="343" t="s">
        <v>20</v>
      </c>
      <c r="N10" s="341" t="s">
        <v>131</v>
      </c>
      <c r="O10" s="342" t="s">
        <v>217</v>
      </c>
      <c r="P10" s="343" t="s">
        <v>20</v>
      </c>
      <c r="Q10" s="341" t="s">
        <v>131</v>
      </c>
      <c r="R10" s="342" t="s">
        <v>217</v>
      </c>
      <c r="S10" s="343" t="s">
        <v>20</v>
      </c>
      <c r="T10" s="341" t="s">
        <v>131</v>
      </c>
      <c r="U10" s="342" t="s">
        <v>217</v>
      </c>
      <c r="V10" s="343" t="s">
        <v>20</v>
      </c>
    </row>
    <row r="11" spans="1:22" s="286" customFormat="1">
      <c r="A11" s="91">
        <v>1996</v>
      </c>
      <c r="B11" s="336">
        <v>2478</v>
      </c>
      <c r="C11" s="383">
        <v>7633</v>
      </c>
      <c r="D11" s="92">
        <f t="shared" ref="D11:D26" si="0">IF(C11=0, "NA", B11/C11)</f>
        <v>0.32464299751080833</v>
      </c>
      <c r="E11" s="336">
        <v>428</v>
      </c>
      <c r="F11" s="383">
        <v>2113</v>
      </c>
      <c r="G11" s="92">
        <f t="shared" ref="G11:G26" si="1">IF(F11=0, "NA", E11/F11)</f>
        <v>0.20255560814008519</v>
      </c>
      <c r="H11" s="336"/>
      <c r="I11" s="383"/>
      <c r="J11" s="92"/>
      <c r="K11" s="336"/>
      <c r="L11" s="383"/>
      <c r="M11" s="92"/>
      <c r="N11" s="336"/>
      <c r="O11" s="383"/>
      <c r="P11" s="92"/>
      <c r="Q11" s="336"/>
      <c r="R11" s="383"/>
      <c r="S11" s="92"/>
      <c r="T11" s="336">
        <f>SUM(Q11,N11,K11,H11,E11,B11)</f>
        <v>2906</v>
      </c>
      <c r="U11" s="383">
        <f>SUM(R11,O11,L11,I11,F11,C11)</f>
        <v>9746</v>
      </c>
      <c r="V11" s="92">
        <f t="shared" ref="V11:V22" si="2">IF(U11=0, "NA", T11/U11)</f>
        <v>0.29817360968602502</v>
      </c>
    </row>
    <row r="12" spans="1:22" s="286" customFormat="1">
      <c r="A12" s="89">
        <v>1997</v>
      </c>
      <c r="B12" s="337">
        <v>2558</v>
      </c>
      <c r="C12" s="382">
        <v>10667</v>
      </c>
      <c r="D12" s="84">
        <f t="shared" si="0"/>
        <v>0.23980500609355956</v>
      </c>
      <c r="E12" s="337">
        <v>626</v>
      </c>
      <c r="F12" s="382">
        <v>3117</v>
      </c>
      <c r="G12" s="84">
        <f t="shared" si="1"/>
        <v>0.20083413538658967</v>
      </c>
      <c r="H12" s="337"/>
      <c r="I12" s="382"/>
      <c r="J12" s="84"/>
      <c r="K12" s="337">
        <v>0</v>
      </c>
      <c r="L12" s="382">
        <v>12</v>
      </c>
      <c r="M12" s="84">
        <f t="shared" ref="M12:M26" si="3">IF(L12=0, "NA", K12/L12)</f>
        <v>0</v>
      </c>
      <c r="N12" s="337">
        <v>0</v>
      </c>
      <c r="O12" s="382">
        <v>1</v>
      </c>
      <c r="P12" s="84">
        <f t="shared" ref="P12:P25" si="4">IF(O12=0, "NA", N12/O12)</f>
        <v>0</v>
      </c>
      <c r="Q12" s="337"/>
      <c r="R12" s="382"/>
      <c r="S12" s="84"/>
      <c r="T12" s="337">
        <f t="shared" ref="T12:U26" si="5">SUM(Q12,N12,K12,H12,E12,B12)</f>
        <v>3184</v>
      </c>
      <c r="U12" s="382">
        <f t="shared" si="5"/>
        <v>13797</v>
      </c>
      <c r="V12" s="84">
        <f t="shared" si="2"/>
        <v>0.23077480611727186</v>
      </c>
    </row>
    <row r="13" spans="1:22" s="286" customFormat="1">
      <c r="A13" s="89">
        <v>1998</v>
      </c>
      <c r="B13" s="337">
        <v>2528</v>
      </c>
      <c r="C13" s="382">
        <v>12668</v>
      </c>
      <c r="D13" s="84">
        <f t="shared" si="0"/>
        <v>0.19955794126934007</v>
      </c>
      <c r="E13" s="337">
        <v>703</v>
      </c>
      <c r="F13" s="382">
        <v>3613</v>
      </c>
      <c r="G13" s="84">
        <f t="shared" si="1"/>
        <v>0.19457514530860781</v>
      </c>
      <c r="H13" s="337"/>
      <c r="I13" s="382"/>
      <c r="J13" s="84"/>
      <c r="K13" s="337">
        <v>0</v>
      </c>
      <c r="L13" s="382">
        <v>28</v>
      </c>
      <c r="M13" s="84">
        <f t="shared" si="3"/>
        <v>0</v>
      </c>
      <c r="N13" s="337">
        <v>0</v>
      </c>
      <c r="O13" s="382">
        <v>2</v>
      </c>
      <c r="P13" s="84">
        <f t="shared" si="4"/>
        <v>0</v>
      </c>
      <c r="Q13" s="337"/>
      <c r="R13" s="382"/>
      <c r="S13" s="84"/>
      <c r="T13" s="337">
        <f t="shared" si="5"/>
        <v>3231</v>
      </c>
      <c r="U13" s="382">
        <f t="shared" si="5"/>
        <v>16311</v>
      </c>
      <c r="V13" s="84">
        <f t="shared" si="2"/>
        <v>0.1980871804303844</v>
      </c>
    </row>
    <row r="14" spans="1:22" s="286" customFormat="1">
      <c r="A14" s="89">
        <v>1999</v>
      </c>
      <c r="B14" s="337">
        <v>2533</v>
      </c>
      <c r="C14" s="382">
        <v>14551</v>
      </c>
      <c r="D14" s="84">
        <f t="shared" si="0"/>
        <v>0.17407738299773212</v>
      </c>
      <c r="E14" s="337">
        <v>622</v>
      </c>
      <c r="F14" s="382">
        <v>3792</v>
      </c>
      <c r="G14" s="84">
        <f t="shared" si="1"/>
        <v>0.1640295358649789</v>
      </c>
      <c r="H14" s="337"/>
      <c r="I14" s="382"/>
      <c r="J14" s="84"/>
      <c r="K14" s="337">
        <v>0</v>
      </c>
      <c r="L14" s="382">
        <v>9</v>
      </c>
      <c r="M14" s="84">
        <f t="shared" si="3"/>
        <v>0</v>
      </c>
      <c r="N14" s="337">
        <v>0</v>
      </c>
      <c r="O14" s="382">
        <v>2</v>
      </c>
      <c r="P14" s="84">
        <f t="shared" si="4"/>
        <v>0</v>
      </c>
      <c r="Q14" s="337"/>
      <c r="R14" s="382"/>
      <c r="S14" s="84"/>
      <c r="T14" s="337">
        <f t="shared" si="5"/>
        <v>3155</v>
      </c>
      <c r="U14" s="382">
        <f t="shared" si="5"/>
        <v>18354</v>
      </c>
      <c r="V14" s="84">
        <f t="shared" si="2"/>
        <v>0.17189713413969707</v>
      </c>
    </row>
    <row r="15" spans="1:22" s="286" customFormat="1">
      <c r="A15" s="89">
        <v>2000</v>
      </c>
      <c r="B15" s="337">
        <v>2763</v>
      </c>
      <c r="C15" s="382">
        <v>16852</v>
      </c>
      <c r="D15" s="84">
        <f t="shared" si="0"/>
        <v>0.16395680037977689</v>
      </c>
      <c r="E15" s="337">
        <v>668</v>
      </c>
      <c r="F15" s="382">
        <v>4371</v>
      </c>
      <c r="G15" s="84">
        <f t="shared" si="1"/>
        <v>0.15282544040265386</v>
      </c>
      <c r="H15" s="337"/>
      <c r="I15" s="382"/>
      <c r="J15" s="84"/>
      <c r="K15" s="337">
        <v>0</v>
      </c>
      <c r="L15" s="382">
        <v>33</v>
      </c>
      <c r="M15" s="84">
        <f t="shared" si="3"/>
        <v>0</v>
      </c>
      <c r="N15" s="337"/>
      <c r="O15" s="382"/>
      <c r="P15" s="84"/>
      <c r="Q15" s="337"/>
      <c r="R15" s="382"/>
      <c r="S15" s="84"/>
      <c r="T15" s="337">
        <f t="shared" si="5"/>
        <v>3431</v>
      </c>
      <c r="U15" s="382">
        <f t="shared" si="5"/>
        <v>21256</v>
      </c>
      <c r="V15" s="84">
        <f t="shared" si="2"/>
        <v>0.16141324802408732</v>
      </c>
    </row>
    <row r="16" spans="1:22" s="286" customFormat="1">
      <c r="A16" s="89">
        <v>2001</v>
      </c>
      <c r="B16" s="337">
        <v>4953</v>
      </c>
      <c r="C16" s="382">
        <v>19028</v>
      </c>
      <c r="D16" s="84">
        <f t="shared" si="0"/>
        <v>0.26030060962791673</v>
      </c>
      <c r="E16" s="337">
        <v>1755</v>
      </c>
      <c r="F16" s="382">
        <v>6009</v>
      </c>
      <c r="G16" s="84">
        <f t="shared" si="1"/>
        <v>0.29206190713929109</v>
      </c>
      <c r="H16" s="337"/>
      <c r="I16" s="382"/>
      <c r="J16" s="84"/>
      <c r="K16" s="337">
        <v>0</v>
      </c>
      <c r="L16" s="382">
        <v>24</v>
      </c>
      <c r="M16" s="84">
        <f t="shared" si="3"/>
        <v>0</v>
      </c>
      <c r="N16" s="337"/>
      <c r="O16" s="382"/>
      <c r="P16" s="84"/>
      <c r="Q16" s="337"/>
      <c r="R16" s="382"/>
      <c r="S16" s="84"/>
      <c r="T16" s="337">
        <f t="shared" si="5"/>
        <v>6708</v>
      </c>
      <c r="U16" s="382">
        <f t="shared" si="5"/>
        <v>25061</v>
      </c>
      <c r="V16" s="84">
        <f t="shared" si="2"/>
        <v>0.26766689278161288</v>
      </c>
    </row>
    <row r="17" spans="1:22" s="286" customFormat="1">
      <c r="A17" s="89">
        <v>2002</v>
      </c>
      <c r="B17" s="337">
        <v>3263</v>
      </c>
      <c r="C17" s="382">
        <v>15728</v>
      </c>
      <c r="D17" s="84">
        <f t="shared" si="0"/>
        <v>0.20746439471007122</v>
      </c>
      <c r="E17" s="337">
        <v>1093</v>
      </c>
      <c r="F17" s="382">
        <v>5472</v>
      </c>
      <c r="G17" s="84">
        <f t="shared" si="1"/>
        <v>0.19974415204678361</v>
      </c>
      <c r="H17" s="337"/>
      <c r="I17" s="382"/>
      <c r="J17" s="84"/>
      <c r="K17" s="337">
        <v>0</v>
      </c>
      <c r="L17" s="382">
        <v>45</v>
      </c>
      <c r="M17" s="84">
        <f t="shared" si="3"/>
        <v>0</v>
      </c>
      <c r="N17" s="337"/>
      <c r="O17" s="382"/>
      <c r="P17" s="84"/>
      <c r="Q17" s="337"/>
      <c r="R17" s="382"/>
      <c r="S17" s="84"/>
      <c r="T17" s="337">
        <f t="shared" si="5"/>
        <v>4356</v>
      </c>
      <c r="U17" s="382">
        <f t="shared" si="5"/>
        <v>21245</v>
      </c>
      <c r="V17" s="84">
        <f t="shared" si="2"/>
        <v>0.20503647917156978</v>
      </c>
    </row>
    <row r="18" spans="1:22" s="286" customFormat="1">
      <c r="A18" s="89">
        <v>2003</v>
      </c>
      <c r="B18" s="337">
        <v>2274</v>
      </c>
      <c r="C18" s="382">
        <v>12635</v>
      </c>
      <c r="D18" s="84">
        <f t="shared" si="0"/>
        <v>0.17997625643055007</v>
      </c>
      <c r="E18" s="337">
        <v>767</v>
      </c>
      <c r="F18" s="382">
        <v>4563</v>
      </c>
      <c r="G18" s="84">
        <f t="shared" si="1"/>
        <v>0.16809116809116809</v>
      </c>
      <c r="H18" s="337"/>
      <c r="I18" s="382"/>
      <c r="J18" s="84"/>
      <c r="K18" s="337">
        <v>0</v>
      </c>
      <c r="L18" s="382">
        <v>41</v>
      </c>
      <c r="M18" s="84">
        <f t="shared" si="3"/>
        <v>0</v>
      </c>
      <c r="N18" s="337">
        <v>0</v>
      </c>
      <c r="O18" s="382">
        <v>3</v>
      </c>
      <c r="P18" s="84">
        <f t="shared" si="4"/>
        <v>0</v>
      </c>
      <c r="Q18" s="337"/>
      <c r="R18" s="382"/>
      <c r="S18" s="84"/>
      <c r="T18" s="337">
        <f t="shared" si="5"/>
        <v>3041</v>
      </c>
      <c r="U18" s="382">
        <f t="shared" si="5"/>
        <v>17242</v>
      </c>
      <c r="V18" s="84">
        <f t="shared" si="2"/>
        <v>0.17637165062057766</v>
      </c>
    </row>
    <row r="19" spans="1:22" s="286" customFormat="1">
      <c r="A19" s="89">
        <v>2004</v>
      </c>
      <c r="B19" s="337">
        <v>1479</v>
      </c>
      <c r="C19" s="382">
        <v>9466</v>
      </c>
      <c r="D19" s="84">
        <f t="shared" si="0"/>
        <v>0.15624339742235369</v>
      </c>
      <c r="E19" s="337">
        <v>554</v>
      </c>
      <c r="F19" s="382">
        <v>3864</v>
      </c>
      <c r="G19" s="84">
        <f t="shared" si="1"/>
        <v>0.14337474120082816</v>
      </c>
      <c r="H19" s="337"/>
      <c r="I19" s="382"/>
      <c r="J19" s="84"/>
      <c r="K19" s="337">
        <v>0</v>
      </c>
      <c r="L19" s="382">
        <v>4</v>
      </c>
      <c r="M19" s="84">
        <f t="shared" si="3"/>
        <v>0</v>
      </c>
      <c r="N19" s="337"/>
      <c r="O19" s="382"/>
      <c r="P19" s="84"/>
      <c r="Q19" s="337"/>
      <c r="R19" s="382"/>
      <c r="S19" s="84"/>
      <c r="T19" s="337">
        <f t="shared" si="5"/>
        <v>2033</v>
      </c>
      <c r="U19" s="382">
        <f t="shared" si="5"/>
        <v>13334</v>
      </c>
      <c r="V19" s="84">
        <f t="shared" si="2"/>
        <v>0.15246737663116844</v>
      </c>
    </row>
    <row r="20" spans="1:22" s="286" customFormat="1">
      <c r="A20" s="89">
        <v>2005</v>
      </c>
      <c r="B20" s="337">
        <v>1093</v>
      </c>
      <c r="C20" s="382">
        <v>7851</v>
      </c>
      <c r="D20" s="84">
        <f t="shared" si="0"/>
        <v>0.1392179340211438</v>
      </c>
      <c r="E20" s="337">
        <v>449</v>
      </c>
      <c r="F20" s="382">
        <v>3028</v>
      </c>
      <c r="G20" s="84">
        <f t="shared" si="1"/>
        <v>0.14828269484808454</v>
      </c>
      <c r="H20" s="337"/>
      <c r="I20" s="382"/>
      <c r="J20" s="84"/>
      <c r="K20" s="337">
        <v>0</v>
      </c>
      <c r="L20" s="382">
        <v>6</v>
      </c>
      <c r="M20" s="84">
        <f t="shared" si="3"/>
        <v>0</v>
      </c>
      <c r="N20" s="337">
        <v>0</v>
      </c>
      <c r="O20" s="382">
        <v>3</v>
      </c>
      <c r="P20" s="84">
        <f t="shared" si="4"/>
        <v>0</v>
      </c>
      <c r="Q20" s="337"/>
      <c r="R20" s="382"/>
      <c r="S20" s="84"/>
      <c r="T20" s="337">
        <f t="shared" si="5"/>
        <v>1542</v>
      </c>
      <c r="U20" s="382">
        <f t="shared" si="5"/>
        <v>10888</v>
      </c>
      <c r="V20" s="84">
        <f t="shared" si="2"/>
        <v>0.14162380602498162</v>
      </c>
    </row>
    <row r="21" spans="1:22" s="286" customFormat="1">
      <c r="A21" s="89">
        <v>2006</v>
      </c>
      <c r="B21" s="337">
        <v>761</v>
      </c>
      <c r="C21" s="382">
        <v>6344</v>
      </c>
      <c r="D21" s="84">
        <f t="shared" si="0"/>
        <v>0.11995586380832282</v>
      </c>
      <c r="E21" s="337">
        <v>252</v>
      </c>
      <c r="F21" s="382">
        <v>2040</v>
      </c>
      <c r="G21" s="84">
        <f t="shared" si="1"/>
        <v>0.12352941176470589</v>
      </c>
      <c r="H21" s="337"/>
      <c r="I21" s="382"/>
      <c r="J21" s="84"/>
      <c r="K21" s="337">
        <v>0</v>
      </c>
      <c r="L21" s="382">
        <v>3</v>
      </c>
      <c r="M21" s="84">
        <f t="shared" si="3"/>
        <v>0</v>
      </c>
      <c r="N21" s="337">
        <v>0</v>
      </c>
      <c r="O21" s="382">
        <v>2</v>
      </c>
      <c r="P21" s="84">
        <f t="shared" si="4"/>
        <v>0</v>
      </c>
      <c r="Q21" s="337"/>
      <c r="R21" s="382"/>
      <c r="S21" s="84"/>
      <c r="T21" s="337">
        <f t="shared" si="5"/>
        <v>1013</v>
      </c>
      <c r="U21" s="382">
        <f t="shared" si="5"/>
        <v>8389</v>
      </c>
      <c r="V21" s="84">
        <f t="shared" si="2"/>
        <v>0.12075336750506616</v>
      </c>
    </row>
    <row r="22" spans="1:22" s="286" customFormat="1">
      <c r="A22" s="89">
        <v>2007</v>
      </c>
      <c r="B22" s="337">
        <v>525</v>
      </c>
      <c r="C22" s="382">
        <v>5090</v>
      </c>
      <c r="D22" s="84">
        <f t="shared" si="0"/>
        <v>0.1031434184675835</v>
      </c>
      <c r="E22" s="337">
        <v>146</v>
      </c>
      <c r="F22" s="382">
        <v>1464</v>
      </c>
      <c r="G22" s="84">
        <f t="shared" si="1"/>
        <v>9.9726775956284153E-2</v>
      </c>
      <c r="H22" s="337"/>
      <c r="I22" s="382"/>
      <c r="J22" s="84"/>
      <c r="K22" s="337"/>
      <c r="L22" s="382"/>
      <c r="M22" s="84"/>
      <c r="N22" s="337"/>
      <c r="O22" s="382"/>
      <c r="P22" s="84"/>
      <c r="Q22" s="337">
        <v>14</v>
      </c>
      <c r="R22" s="382">
        <v>103</v>
      </c>
      <c r="S22" s="84">
        <f t="shared" ref="S22:S26" si="6">IF(R22=0, "NA", Q22/R22)</f>
        <v>0.13592233009708737</v>
      </c>
      <c r="T22" s="337">
        <f t="shared" si="5"/>
        <v>685</v>
      </c>
      <c r="U22" s="382">
        <f t="shared" si="5"/>
        <v>6657</v>
      </c>
      <c r="V22" s="84">
        <f t="shared" si="2"/>
        <v>0.10289920384557609</v>
      </c>
    </row>
    <row r="23" spans="1:22" s="286" customFormat="1">
      <c r="A23" s="89">
        <v>2008</v>
      </c>
      <c r="B23" s="337">
        <v>325</v>
      </c>
      <c r="C23" s="382">
        <v>3105</v>
      </c>
      <c r="D23" s="84">
        <f t="shared" si="0"/>
        <v>0.10466988727858294</v>
      </c>
      <c r="E23" s="337">
        <v>78</v>
      </c>
      <c r="F23" s="382">
        <v>763</v>
      </c>
      <c r="G23" s="84">
        <f t="shared" si="1"/>
        <v>0.10222804718217562</v>
      </c>
      <c r="H23" s="337">
        <v>41</v>
      </c>
      <c r="I23" s="382">
        <v>269</v>
      </c>
      <c r="J23" s="84">
        <f>IF(I23=0, "NA", H23/I23)</f>
        <v>0.15241635687732341</v>
      </c>
      <c r="K23" s="337">
        <v>0</v>
      </c>
      <c r="L23" s="382">
        <v>1</v>
      </c>
      <c r="M23" s="84">
        <f t="shared" si="3"/>
        <v>0</v>
      </c>
      <c r="N23" s="337"/>
      <c r="O23" s="382"/>
      <c r="P23" s="84"/>
      <c r="Q23" s="337">
        <v>21</v>
      </c>
      <c r="R23" s="382">
        <v>138</v>
      </c>
      <c r="S23" s="84">
        <f t="shared" si="6"/>
        <v>0.15217391304347827</v>
      </c>
      <c r="T23" s="337">
        <f t="shared" si="5"/>
        <v>465</v>
      </c>
      <c r="U23" s="382">
        <f t="shared" si="5"/>
        <v>4276</v>
      </c>
      <c r="V23" s="84">
        <f>IF(U23=0, "NA", T23/U23)</f>
        <v>0.10874649204864359</v>
      </c>
    </row>
    <row r="24" spans="1:22" s="286" customFormat="1">
      <c r="A24" s="89">
        <v>2009</v>
      </c>
      <c r="B24" s="337">
        <v>358</v>
      </c>
      <c r="C24" s="382">
        <v>2041</v>
      </c>
      <c r="D24" s="84">
        <f t="shared" si="0"/>
        <v>0.17540421362077413</v>
      </c>
      <c r="E24" s="337">
        <v>51</v>
      </c>
      <c r="F24" s="382">
        <v>433</v>
      </c>
      <c r="G24" s="84">
        <f t="shared" si="1"/>
        <v>0.11778290993071594</v>
      </c>
      <c r="H24" s="337">
        <v>24</v>
      </c>
      <c r="I24" s="382">
        <v>148</v>
      </c>
      <c r="J24" s="84">
        <f>IF(I24=0, "NA", H24/I24)</f>
        <v>0.16216216216216217</v>
      </c>
      <c r="K24" s="337">
        <v>9</v>
      </c>
      <c r="L24" s="382">
        <v>20</v>
      </c>
      <c r="M24" s="84">
        <f t="shared" si="3"/>
        <v>0.45</v>
      </c>
      <c r="N24" s="337">
        <v>0</v>
      </c>
      <c r="O24" s="382">
        <v>2</v>
      </c>
      <c r="P24" s="84">
        <f t="shared" si="4"/>
        <v>0</v>
      </c>
      <c r="Q24" s="337">
        <v>7</v>
      </c>
      <c r="R24" s="382">
        <v>29</v>
      </c>
      <c r="S24" s="84">
        <f t="shared" si="6"/>
        <v>0.2413793103448276</v>
      </c>
      <c r="T24" s="337">
        <f t="shared" si="5"/>
        <v>449</v>
      </c>
      <c r="U24" s="382">
        <f t="shared" si="5"/>
        <v>2673</v>
      </c>
      <c r="V24" s="84">
        <f>IF(U24=0, "NA", T24/U24)</f>
        <v>0.16797605686494577</v>
      </c>
    </row>
    <row r="25" spans="1:22" s="286" customFormat="1">
      <c r="A25" s="89">
        <v>2010</v>
      </c>
      <c r="B25" s="337">
        <v>142</v>
      </c>
      <c r="C25" s="382">
        <v>776</v>
      </c>
      <c r="D25" s="84">
        <f t="shared" si="0"/>
        <v>0.18298969072164947</v>
      </c>
      <c r="E25" s="337">
        <v>23</v>
      </c>
      <c r="F25" s="382">
        <v>107</v>
      </c>
      <c r="G25" s="84">
        <f t="shared" si="1"/>
        <v>0.21495327102803738</v>
      </c>
      <c r="H25" s="337">
        <v>13</v>
      </c>
      <c r="I25" s="382">
        <v>27</v>
      </c>
      <c r="J25" s="84">
        <f>IF(I25=0, "NA", H25/I25)</f>
        <v>0.48148148148148145</v>
      </c>
      <c r="K25" s="337">
        <v>18</v>
      </c>
      <c r="L25" s="382">
        <v>27</v>
      </c>
      <c r="M25" s="84">
        <f t="shared" si="3"/>
        <v>0.66666666666666663</v>
      </c>
      <c r="N25" s="337">
        <v>1</v>
      </c>
      <c r="O25" s="382">
        <v>2</v>
      </c>
      <c r="P25" s="84">
        <f t="shared" si="4"/>
        <v>0.5</v>
      </c>
      <c r="Q25" s="337">
        <v>1</v>
      </c>
      <c r="R25" s="382">
        <v>5</v>
      </c>
      <c r="S25" s="84">
        <f t="shared" si="6"/>
        <v>0.2</v>
      </c>
      <c r="T25" s="337">
        <f t="shared" si="5"/>
        <v>198</v>
      </c>
      <c r="U25" s="382">
        <f t="shared" si="5"/>
        <v>944</v>
      </c>
      <c r="V25" s="84">
        <f t="shared" ref="V25:V26" si="7">IF(U25=0, "NA", T25/U25)</f>
        <v>0.2097457627118644</v>
      </c>
    </row>
    <row r="26" spans="1:22" s="286" customFormat="1" ht="13.5" thickBot="1">
      <c r="A26" s="89">
        <v>2011</v>
      </c>
      <c r="B26" s="440">
        <v>6</v>
      </c>
      <c r="C26" s="457">
        <v>29</v>
      </c>
      <c r="D26" s="275">
        <f t="shared" si="0"/>
        <v>0.20689655172413793</v>
      </c>
      <c r="E26" s="440">
        <v>0</v>
      </c>
      <c r="F26" s="457">
        <v>3</v>
      </c>
      <c r="G26" s="275">
        <f t="shared" si="1"/>
        <v>0</v>
      </c>
      <c r="H26" s="440">
        <v>0</v>
      </c>
      <c r="I26" s="457">
        <v>3</v>
      </c>
      <c r="J26" s="275">
        <f>IF(I26=0, "NA", H26/I26)</f>
        <v>0</v>
      </c>
      <c r="K26" s="440">
        <v>0</v>
      </c>
      <c r="L26" s="457">
        <v>2</v>
      </c>
      <c r="M26" s="275">
        <f t="shared" si="3"/>
        <v>0</v>
      </c>
      <c r="N26" s="440"/>
      <c r="O26" s="457"/>
      <c r="P26" s="275"/>
      <c r="Q26" s="440">
        <v>0</v>
      </c>
      <c r="R26" s="457">
        <v>1</v>
      </c>
      <c r="S26" s="275">
        <f t="shared" si="6"/>
        <v>0</v>
      </c>
      <c r="T26" s="440">
        <f t="shared" si="5"/>
        <v>6</v>
      </c>
      <c r="U26" s="457">
        <f t="shared" si="5"/>
        <v>38</v>
      </c>
      <c r="V26" s="275">
        <f t="shared" si="7"/>
        <v>0.15789473684210525</v>
      </c>
    </row>
    <row r="27" spans="1:22" s="286" customFormat="1" ht="13.5" thickBot="1">
      <c r="A27" s="85" t="s">
        <v>9</v>
      </c>
      <c r="B27" s="218">
        <f>SUM(B11:B26)</f>
        <v>28039</v>
      </c>
      <c r="C27" s="272">
        <f>SUM(C11:C26)</f>
        <v>144464</v>
      </c>
      <c r="D27" s="95">
        <f>B27/C27</f>
        <v>0.19408987706279765</v>
      </c>
      <c r="E27" s="218">
        <f>SUM(E11:E26)</f>
        <v>8215</v>
      </c>
      <c r="F27" s="272">
        <f>SUM(F11:F26)</f>
        <v>44752</v>
      </c>
      <c r="G27" s="95">
        <f>E27/F27</f>
        <v>0.18356721487307831</v>
      </c>
      <c r="H27" s="218">
        <f>SUM(H11:H26)</f>
        <v>78</v>
      </c>
      <c r="I27" s="272">
        <f>SUM(I11:I26)</f>
        <v>447</v>
      </c>
      <c r="J27" s="95">
        <f>H27/I27</f>
        <v>0.17449664429530201</v>
      </c>
      <c r="K27" s="218">
        <f>SUM(K11:K26)</f>
        <v>27</v>
      </c>
      <c r="L27" s="272">
        <f>SUM(L11:L26)</f>
        <v>255</v>
      </c>
      <c r="M27" s="95">
        <f>K27/L27</f>
        <v>0.10588235294117647</v>
      </c>
      <c r="N27" s="218">
        <f>SUM(N11:N26)</f>
        <v>1</v>
      </c>
      <c r="O27" s="272">
        <f>SUM(O11:O26)</f>
        <v>17</v>
      </c>
      <c r="P27" s="95">
        <f>N27/O27</f>
        <v>5.8823529411764705E-2</v>
      </c>
      <c r="Q27" s="218">
        <f>SUM(Q11:Q26)</f>
        <v>43</v>
      </c>
      <c r="R27" s="272">
        <f>SUM(R11:R26)</f>
        <v>276</v>
      </c>
      <c r="S27" s="95">
        <f>Q27/R27</f>
        <v>0.15579710144927536</v>
      </c>
      <c r="T27" s="218">
        <f>SUM(T11:T26)</f>
        <v>36403</v>
      </c>
      <c r="U27" s="272">
        <f>SUM(U11:U26)</f>
        <v>190211</v>
      </c>
      <c r="V27" s="95">
        <f>T27/U27</f>
        <v>0.19138220187055427</v>
      </c>
    </row>
    <row r="28" spans="1:22" s="286" customFormat="1">
      <c r="A28" s="330"/>
      <c r="B28" s="368"/>
      <c r="C28" s="368"/>
      <c r="D28" s="376"/>
      <c r="E28" s="368"/>
      <c r="F28" s="368"/>
      <c r="G28" s="376"/>
      <c r="H28" s="368"/>
      <c r="I28" s="368"/>
      <c r="J28" s="376"/>
      <c r="K28" s="368"/>
      <c r="L28" s="368"/>
      <c r="M28" s="376"/>
      <c r="N28" s="368"/>
      <c r="O28" s="368"/>
      <c r="P28" s="376"/>
      <c r="Q28" s="368"/>
      <c r="R28" s="368"/>
    </row>
    <row r="29" spans="1:22" ht="12.75" customHeight="1">
      <c r="G29" s="285"/>
      <c r="H29" s="285"/>
      <c r="I29" s="285"/>
      <c r="J29" s="285"/>
      <c r="K29" s="285"/>
      <c r="L29" s="285"/>
      <c r="M29" s="285"/>
      <c r="N29" s="285"/>
      <c r="O29" s="285"/>
      <c r="P29" s="285"/>
    </row>
    <row r="30" spans="1:22" ht="12.75" customHeight="1">
      <c r="G30" s="285"/>
      <c r="H30" s="285"/>
      <c r="I30" s="285"/>
      <c r="J30" s="285"/>
      <c r="K30" s="285"/>
      <c r="L30" s="285"/>
      <c r="M30" s="285"/>
      <c r="N30" s="285"/>
      <c r="O30" s="285"/>
      <c r="P30" s="285"/>
    </row>
    <row r="31" spans="1:22" ht="12.75" customHeight="1">
      <c r="A31" s="287"/>
      <c r="G31" s="285"/>
      <c r="H31" s="285"/>
      <c r="I31" s="285"/>
      <c r="J31" s="285"/>
      <c r="K31" s="285"/>
      <c r="L31" s="285"/>
      <c r="M31" s="285"/>
      <c r="N31" s="285"/>
      <c r="O31" s="285"/>
      <c r="P31" s="285"/>
    </row>
    <row r="32" spans="1:22">
      <c r="P32" s="359"/>
      <c r="S32" s="529"/>
      <c r="T32" s="529"/>
      <c r="U32" s="345"/>
      <c r="V32" s="345"/>
    </row>
    <row r="33" spans="16:22">
      <c r="P33" s="359"/>
      <c r="S33" s="528"/>
      <c r="T33" s="530"/>
      <c r="U33" s="530"/>
      <c r="V33" s="530"/>
    </row>
    <row r="34" spans="16:22">
      <c r="P34" s="359"/>
      <c r="S34" s="528"/>
      <c r="T34" s="530"/>
      <c r="U34" s="530"/>
      <c r="V34" s="528"/>
    </row>
    <row r="35" spans="16:22">
      <c r="P35" s="359"/>
      <c r="S35" s="528"/>
      <c r="T35" s="530"/>
      <c r="U35" s="530"/>
      <c r="V35" s="530"/>
    </row>
    <row r="36" spans="16:22">
      <c r="P36" s="359"/>
      <c r="S36" s="528"/>
      <c r="T36" s="530"/>
      <c r="U36" s="530"/>
      <c r="V36" s="530"/>
    </row>
    <row r="37" spans="16:22">
      <c r="P37" s="359"/>
      <c r="S37" s="528"/>
      <c r="T37" s="530"/>
      <c r="U37" s="530"/>
      <c r="V37" s="530"/>
    </row>
    <row r="38" spans="16:22">
      <c r="P38" s="359"/>
      <c r="S38" s="528"/>
      <c r="T38" s="530"/>
      <c r="U38" s="530"/>
      <c r="V38" s="528"/>
    </row>
    <row r="39" spans="16:22">
      <c r="P39" s="359"/>
      <c r="S39" s="528"/>
      <c r="T39" s="530"/>
      <c r="U39" s="530"/>
      <c r="V39" s="528"/>
    </row>
    <row r="40" spans="16:22">
      <c r="P40" s="359"/>
      <c r="S40" s="528"/>
      <c r="T40" s="530"/>
      <c r="U40" s="530"/>
      <c r="V40" s="530"/>
    </row>
    <row r="41" spans="16:22">
      <c r="P41" s="359"/>
      <c r="S41" s="528"/>
      <c r="T41" s="530"/>
      <c r="U41" s="530"/>
      <c r="V41" s="530"/>
    </row>
    <row r="42" spans="16:22">
      <c r="P42" s="359"/>
      <c r="S42" s="528"/>
      <c r="T42" s="530"/>
      <c r="U42" s="530"/>
      <c r="V42" s="528"/>
    </row>
    <row r="43" spans="16:22">
      <c r="P43" s="359"/>
      <c r="S43" s="528"/>
      <c r="T43" s="530"/>
      <c r="U43" s="530"/>
      <c r="V43" s="530"/>
    </row>
    <row r="44" spans="16:22">
      <c r="P44" s="359"/>
      <c r="S44" s="528"/>
      <c r="T44" s="530"/>
      <c r="U44" s="530"/>
      <c r="V44" s="528"/>
    </row>
    <row r="45" spans="16:22">
      <c r="P45" s="359"/>
      <c r="R45" s="285" t="s">
        <v>51</v>
      </c>
      <c r="S45" s="528"/>
      <c r="T45" s="530"/>
      <c r="U45" s="530"/>
      <c r="V45" s="530"/>
    </row>
    <row r="46" spans="16:22">
      <c r="P46" s="359"/>
      <c r="S46" s="528"/>
      <c r="T46" s="530"/>
      <c r="U46" s="528"/>
      <c r="V46" s="528"/>
    </row>
    <row r="47" spans="16:22">
      <c r="P47" s="359"/>
      <c r="S47" s="528"/>
      <c r="T47" s="528"/>
      <c r="U47" s="528"/>
      <c r="V47" s="530"/>
    </row>
    <row r="48" spans="16:22">
      <c r="P48" s="359"/>
      <c r="S48" s="528"/>
      <c r="T48" s="530"/>
      <c r="U48" s="530"/>
      <c r="V48" s="530"/>
    </row>
    <row r="49" spans="16:22">
      <c r="P49" s="359"/>
      <c r="S49" s="345"/>
      <c r="T49" s="345"/>
      <c r="U49" s="345"/>
      <c r="V49" s="345"/>
    </row>
    <row r="50" spans="16:22">
      <c r="P50" s="359"/>
      <c r="S50" s="345"/>
      <c r="T50" s="345"/>
      <c r="U50" s="345"/>
      <c r="V50" s="345"/>
    </row>
    <row r="51" spans="16:22">
      <c r="P51" s="359"/>
      <c r="S51" s="345"/>
      <c r="T51" s="345"/>
      <c r="U51" s="345"/>
      <c r="V51" s="345"/>
    </row>
    <row r="52" spans="16:22">
      <c r="P52" s="359"/>
      <c r="S52" s="345"/>
      <c r="T52" s="345"/>
      <c r="U52" s="345"/>
      <c r="V52" s="345"/>
    </row>
    <row r="53" spans="16:22">
      <c r="P53" s="359"/>
      <c r="S53" s="345"/>
      <c r="T53" s="345"/>
      <c r="U53" s="345"/>
      <c r="V53" s="345"/>
    </row>
    <row r="54" spans="16:22">
      <c r="P54" s="359"/>
      <c r="S54" s="345"/>
      <c r="T54" s="345"/>
      <c r="U54" s="345"/>
      <c r="V54" s="345"/>
    </row>
    <row r="55" spans="16:22">
      <c r="P55" s="359"/>
      <c r="S55" s="345"/>
      <c r="T55" s="345"/>
      <c r="U55" s="345"/>
      <c r="V55" s="345"/>
    </row>
    <row r="56" spans="16:22">
      <c r="P56" s="359"/>
      <c r="S56" s="345"/>
      <c r="T56" s="345"/>
      <c r="U56" s="345"/>
      <c r="V56" s="345"/>
    </row>
    <row r="57" spans="16:22">
      <c r="P57" s="359"/>
      <c r="S57" s="345"/>
      <c r="T57" s="345"/>
      <c r="U57" s="345"/>
      <c r="V57" s="345"/>
    </row>
    <row r="58" spans="16:22">
      <c r="P58" s="359"/>
      <c r="S58" s="345"/>
      <c r="T58" s="345"/>
      <c r="U58" s="345"/>
      <c r="V58" s="345"/>
    </row>
    <row r="59" spans="16:22">
      <c r="P59" s="359"/>
      <c r="S59" s="345"/>
      <c r="T59" s="345"/>
      <c r="U59" s="345"/>
      <c r="V59" s="345"/>
    </row>
    <row r="60" spans="16:22">
      <c r="P60" s="359"/>
      <c r="S60" s="345"/>
      <c r="T60" s="345"/>
      <c r="U60" s="345"/>
      <c r="V60" s="345"/>
    </row>
    <row r="61" spans="16:22">
      <c r="P61" s="359"/>
      <c r="S61" s="345"/>
      <c r="T61" s="345"/>
      <c r="U61" s="345"/>
      <c r="V61" s="345"/>
    </row>
    <row r="62" spans="16:22">
      <c r="P62" s="359"/>
      <c r="S62" s="345"/>
      <c r="T62" s="345"/>
      <c r="U62" s="345"/>
      <c r="V62" s="345"/>
    </row>
    <row r="63" spans="16:22">
      <c r="P63" s="359"/>
      <c r="S63" s="345"/>
      <c r="T63" s="345"/>
      <c r="U63" s="345"/>
      <c r="V63" s="345"/>
    </row>
    <row r="64" spans="16:22">
      <c r="P64" s="359"/>
      <c r="S64" s="345"/>
      <c r="T64" s="345"/>
      <c r="U64" s="345"/>
      <c r="V64" s="345"/>
    </row>
    <row r="65" spans="16:33">
      <c r="P65" s="359"/>
      <c r="S65" s="345"/>
      <c r="T65" s="345"/>
      <c r="U65" s="345"/>
      <c r="V65" s="345"/>
    </row>
    <row r="66" spans="16:33">
      <c r="P66" s="359"/>
      <c r="S66" s="345"/>
      <c r="T66" s="345"/>
      <c r="U66" s="345"/>
      <c r="V66" s="345"/>
    </row>
    <row r="67" spans="16:33">
      <c r="P67" s="359"/>
      <c r="S67" s="345"/>
      <c r="T67" s="345"/>
      <c r="U67" s="345"/>
      <c r="V67" s="345"/>
    </row>
    <row r="68" spans="16:33">
      <c r="S68" s="345"/>
      <c r="T68" s="345"/>
      <c r="U68" s="345"/>
      <c r="V68" s="345"/>
    </row>
    <row r="69" spans="16:33">
      <c r="S69" s="345"/>
      <c r="T69" s="345"/>
      <c r="U69" s="345"/>
      <c r="V69" s="345"/>
      <c r="W69" s="345"/>
      <c r="X69" s="345"/>
      <c r="Y69" s="345"/>
      <c r="Z69" s="345"/>
      <c r="AA69" s="345"/>
      <c r="AB69" s="345"/>
      <c r="AC69" s="345"/>
      <c r="AD69" s="345"/>
      <c r="AE69" s="345"/>
      <c r="AF69" s="345"/>
      <c r="AG69" s="345"/>
    </row>
    <row r="70" spans="16:33">
      <c r="S70" s="345"/>
      <c r="T70" s="345"/>
      <c r="U70" s="345"/>
      <c r="V70" s="345"/>
      <c r="W70" s="345"/>
      <c r="X70" s="345"/>
      <c r="Y70" s="345"/>
      <c r="Z70" s="345"/>
      <c r="AA70" s="345"/>
      <c r="AB70" s="345"/>
      <c r="AC70" s="345"/>
      <c r="AD70" s="345"/>
      <c r="AE70" s="345"/>
      <c r="AF70" s="345"/>
      <c r="AG70" s="345"/>
    </row>
    <row r="71" spans="16:33">
      <c r="S71" s="345"/>
      <c r="T71" s="345"/>
      <c r="U71" s="345"/>
      <c r="V71" s="345"/>
      <c r="W71" s="345"/>
      <c r="X71" s="345"/>
      <c r="Y71" s="345"/>
      <c r="Z71" s="345"/>
      <c r="AA71" s="345"/>
      <c r="AB71" s="345"/>
      <c r="AC71" s="345"/>
      <c r="AD71" s="345"/>
      <c r="AE71" s="345"/>
      <c r="AF71" s="345"/>
      <c r="AG71" s="345"/>
    </row>
    <row r="72" spans="16:33">
      <c r="S72" s="345"/>
      <c r="T72" s="345"/>
      <c r="U72" s="345"/>
      <c r="V72" s="345"/>
      <c r="W72" s="345"/>
      <c r="X72" s="345"/>
      <c r="Y72" s="345"/>
      <c r="Z72" s="345"/>
      <c r="AA72" s="345"/>
      <c r="AB72" s="345"/>
      <c r="AC72" s="345"/>
      <c r="AD72" s="345"/>
      <c r="AE72" s="345"/>
      <c r="AF72" s="345"/>
      <c r="AG72" s="345"/>
    </row>
    <row r="73" spans="16:33">
      <c r="S73" s="345"/>
      <c r="T73" s="345"/>
      <c r="U73" s="345"/>
      <c r="V73" s="345"/>
      <c r="W73" s="345"/>
      <c r="X73" s="345"/>
      <c r="Y73" s="345"/>
      <c r="Z73" s="345"/>
      <c r="AA73" s="345"/>
      <c r="AB73" s="345"/>
      <c r="AC73" s="345"/>
      <c r="AD73" s="345"/>
      <c r="AE73" s="345"/>
      <c r="AF73" s="345"/>
      <c r="AG73" s="345"/>
    </row>
    <row r="74" spans="16:33">
      <c r="S74" s="345"/>
      <c r="T74" s="345"/>
      <c r="U74" s="345"/>
      <c r="V74" s="345"/>
      <c r="W74" s="345"/>
      <c r="X74" s="345"/>
      <c r="Y74" s="345"/>
      <c r="Z74" s="345"/>
      <c r="AA74" s="345"/>
      <c r="AB74" s="345"/>
      <c r="AC74" s="345"/>
      <c r="AD74" s="345"/>
      <c r="AE74" s="345"/>
      <c r="AF74" s="345"/>
      <c r="AG74" s="345"/>
    </row>
    <row r="75" spans="16:33">
      <c r="S75" s="345"/>
      <c r="T75" s="345"/>
      <c r="U75" s="345"/>
      <c r="V75" s="345"/>
      <c r="W75" s="345"/>
      <c r="X75" s="345"/>
      <c r="Y75" s="345"/>
      <c r="Z75" s="345"/>
      <c r="AA75" s="345"/>
      <c r="AB75" s="345"/>
      <c r="AC75" s="345"/>
      <c r="AD75" s="345"/>
      <c r="AE75" s="345"/>
      <c r="AF75" s="345"/>
      <c r="AG75" s="345"/>
    </row>
    <row r="76" spans="16:33">
      <c r="S76" s="345"/>
      <c r="T76" s="345"/>
      <c r="U76" s="345"/>
      <c r="V76" s="345"/>
      <c r="W76" s="345"/>
      <c r="X76" s="345"/>
      <c r="Y76" s="345"/>
      <c r="Z76" s="345"/>
      <c r="AA76" s="345"/>
      <c r="AB76" s="345"/>
      <c r="AC76" s="345"/>
      <c r="AD76" s="345"/>
      <c r="AE76" s="345"/>
      <c r="AF76" s="345"/>
      <c r="AG76" s="345"/>
    </row>
    <row r="77" spans="16:33">
      <c r="S77" s="345"/>
      <c r="T77" s="345"/>
      <c r="U77" s="345"/>
      <c r="V77" s="345"/>
      <c r="W77" s="345"/>
      <c r="X77" s="345"/>
      <c r="Y77" s="345"/>
      <c r="Z77" s="345"/>
      <c r="AA77" s="345"/>
      <c r="AB77" s="345"/>
      <c r="AC77" s="345"/>
      <c r="AD77" s="345"/>
      <c r="AE77" s="345"/>
      <c r="AF77" s="345"/>
      <c r="AG77" s="345"/>
    </row>
    <row r="78" spans="16:33">
      <c r="S78" s="345"/>
      <c r="T78" s="345"/>
      <c r="U78" s="345"/>
      <c r="V78" s="345"/>
      <c r="W78" s="345"/>
      <c r="X78" s="345"/>
      <c r="Y78" s="345"/>
      <c r="Z78" s="345"/>
      <c r="AA78" s="345"/>
      <c r="AB78" s="345"/>
      <c r="AC78" s="345"/>
      <c r="AD78" s="345"/>
      <c r="AE78" s="345"/>
      <c r="AF78" s="345"/>
      <c r="AG78" s="345"/>
    </row>
    <row r="79" spans="16:33">
      <c r="S79" s="345"/>
      <c r="T79" s="345"/>
      <c r="U79" s="345"/>
      <c r="V79" s="345"/>
      <c r="W79" s="345"/>
      <c r="X79" s="345"/>
      <c r="Y79" s="345"/>
      <c r="Z79" s="345"/>
      <c r="AA79" s="345"/>
      <c r="AB79" s="345"/>
      <c r="AC79" s="345"/>
      <c r="AD79" s="345"/>
      <c r="AE79" s="345"/>
      <c r="AF79" s="345"/>
      <c r="AG79" s="345"/>
    </row>
    <row r="80" spans="16:33">
      <c r="S80" s="345"/>
      <c r="T80" s="345"/>
      <c r="U80" s="345"/>
      <c r="V80" s="345"/>
      <c r="W80" s="345"/>
      <c r="X80" s="345"/>
      <c r="Y80" s="345"/>
      <c r="Z80" s="345"/>
      <c r="AA80" s="345"/>
      <c r="AB80" s="345"/>
      <c r="AC80" s="345"/>
      <c r="AD80" s="345"/>
      <c r="AE80" s="345"/>
      <c r="AF80" s="345"/>
      <c r="AG80" s="345"/>
    </row>
    <row r="81" spans="19:33">
      <c r="S81" s="345"/>
      <c r="T81" s="345"/>
      <c r="U81" s="345"/>
      <c r="V81" s="345"/>
      <c r="W81" s="345"/>
      <c r="X81" s="345"/>
      <c r="Y81" s="345"/>
      <c r="Z81" s="345"/>
      <c r="AA81" s="345"/>
      <c r="AB81" s="345"/>
      <c r="AC81" s="345"/>
      <c r="AD81" s="345"/>
      <c r="AE81" s="345"/>
      <c r="AF81" s="345"/>
      <c r="AG81" s="345"/>
    </row>
    <row r="82" spans="19:33">
      <c r="S82" s="345"/>
      <c r="T82" s="345"/>
      <c r="U82" s="345"/>
      <c r="V82" s="345"/>
      <c r="W82" s="345"/>
      <c r="X82" s="345"/>
      <c r="Y82" s="345"/>
      <c r="Z82" s="345"/>
      <c r="AA82" s="345"/>
      <c r="AB82" s="345"/>
      <c r="AC82" s="345"/>
      <c r="AD82" s="345"/>
      <c r="AE82" s="345"/>
      <c r="AF82" s="345"/>
      <c r="AG82" s="345"/>
    </row>
    <row r="83" spans="19:33">
      <c r="S83" s="345"/>
      <c r="T83" s="345"/>
      <c r="U83" s="345"/>
      <c r="V83" s="345"/>
      <c r="W83" s="345"/>
      <c r="X83" s="345"/>
      <c r="Y83" s="345"/>
      <c r="Z83" s="345"/>
      <c r="AA83" s="345"/>
      <c r="AB83" s="345"/>
      <c r="AC83" s="345"/>
      <c r="AD83" s="345"/>
      <c r="AE83" s="345"/>
      <c r="AF83" s="345"/>
      <c r="AG83" s="345"/>
    </row>
    <row r="84" spans="19:33">
      <c r="S84" s="345"/>
      <c r="T84" s="345"/>
      <c r="U84" s="345"/>
      <c r="V84" s="345"/>
      <c r="W84" s="345"/>
      <c r="X84" s="345"/>
      <c r="Y84" s="345"/>
      <c r="Z84" s="345"/>
      <c r="AA84" s="345"/>
      <c r="AB84" s="345"/>
      <c r="AC84" s="345"/>
      <c r="AD84" s="345"/>
      <c r="AE84" s="345"/>
      <c r="AF84" s="345"/>
      <c r="AG84" s="345"/>
    </row>
    <row r="85" spans="19:33">
      <c r="S85" s="345"/>
      <c r="T85" s="345"/>
      <c r="U85" s="345"/>
      <c r="V85" s="345"/>
      <c r="W85" s="345"/>
      <c r="X85" s="345"/>
      <c r="Y85" s="345"/>
      <c r="Z85" s="345"/>
      <c r="AA85" s="345"/>
      <c r="AB85" s="345"/>
      <c r="AC85" s="345"/>
      <c r="AD85" s="345"/>
      <c r="AE85" s="345"/>
      <c r="AF85" s="345"/>
      <c r="AG85" s="345"/>
    </row>
    <row r="86" spans="19:33">
      <c r="S86" s="345"/>
      <c r="T86" s="345"/>
      <c r="U86" s="345"/>
      <c r="V86" s="345"/>
      <c r="W86" s="345"/>
      <c r="X86" s="345"/>
      <c r="Y86" s="345"/>
      <c r="Z86" s="345"/>
      <c r="AA86" s="345"/>
      <c r="AB86" s="345"/>
      <c r="AC86" s="345"/>
      <c r="AD86" s="345"/>
      <c r="AE86" s="345"/>
      <c r="AF86" s="345"/>
      <c r="AG86" s="345"/>
    </row>
    <row r="103" spans="16:16">
      <c r="P103" s="285"/>
    </row>
    <row r="104" spans="16:16">
      <c r="P104" s="285"/>
    </row>
    <row r="105" spans="16:16">
      <c r="P105" s="285"/>
    </row>
  </sheetData>
  <mergeCells count="10">
    <mergeCell ref="T9:V9"/>
    <mergeCell ref="K9:M9"/>
    <mergeCell ref="A2:V3"/>
    <mergeCell ref="A5:V7"/>
    <mergeCell ref="Q9:S9"/>
    <mergeCell ref="A9:A10"/>
    <mergeCell ref="B9:D9"/>
    <mergeCell ref="E9:G9"/>
    <mergeCell ref="H9:J9"/>
    <mergeCell ref="N9:P9"/>
  </mergeCells>
  <phoneticPr fontId="0" type="noConversion"/>
  <pageMargins left="0.75" right="0.75" top="1" bottom="1" header="0.5" footer="0.5"/>
  <pageSetup scale="42" orientation="portrait" r:id="rId1"/>
  <headerFooter alignWithMargins="0"/>
  <drawing r:id="rId2"/>
</worksheet>
</file>

<file path=xl/worksheets/sheet25.xml><?xml version="1.0" encoding="utf-8"?>
<worksheet xmlns="http://schemas.openxmlformats.org/spreadsheetml/2006/main" xmlns:r="http://schemas.openxmlformats.org/officeDocument/2006/relationships">
  <sheetPr codeName="Sheet14">
    <pageSetUpPr fitToPage="1"/>
  </sheetPr>
  <dimension ref="A1:J349"/>
  <sheetViews>
    <sheetView topLeftCell="A4" workbookViewId="0">
      <selection activeCell="A8" sqref="A8"/>
    </sheetView>
  </sheetViews>
  <sheetFormatPr defaultRowHeight="12.75"/>
  <cols>
    <col min="1" max="1" width="14.7109375" style="449" customWidth="1"/>
    <col min="2" max="2" width="8.28515625" style="449" customWidth="1"/>
    <col min="3" max="3" width="15" style="449" customWidth="1"/>
    <col min="4" max="4" width="16.5703125" style="449" customWidth="1"/>
    <col min="5" max="8" width="9.140625" style="285"/>
    <col min="9" max="9" width="10.42578125" style="285" customWidth="1"/>
    <col min="10" max="16384" width="9.140625" style="285"/>
  </cols>
  <sheetData>
    <row r="1" spans="1:10" ht="18">
      <c r="A1" s="451" t="s">
        <v>221</v>
      </c>
    </row>
    <row r="3" spans="1:10" ht="12.75" customHeight="1">
      <c r="A3" s="600" t="s">
        <v>255</v>
      </c>
      <c r="B3" s="601"/>
      <c r="C3" s="601"/>
      <c r="D3" s="601"/>
      <c r="E3" s="601"/>
      <c r="F3" s="601"/>
      <c r="G3" s="601"/>
      <c r="H3" s="601"/>
      <c r="I3" s="601"/>
      <c r="J3" s="601"/>
    </row>
    <row r="4" spans="1:10">
      <c r="A4" s="601"/>
      <c r="B4" s="601"/>
      <c r="C4" s="601"/>
      <c r="D4" s="601"/>
      <c r="E4" s="601"/>
      <c r="F4" s="601"/>
      <c r="G4" s="601"/>
      <c r="H4" s="601"/>
      <c r="I4" s="601"/>
      <c r="J4" s="601"/>
    </row>
    <row r="5" spans="1:10">
      <c r="A5" s="601"/>
      <c r="B5" s="601"/>
      <c r="C5" s="601"/>
      <c r="D5" s="601"/>
      <c r="E5" s="601"/>
      <c r="F5" s="601"/>
      <c r="G5" s="601"/>
      <c r="H5" s="601"/>
      <c r="I5" s="601"/>
      <c r="J5" s="601"/>
    </row>
    <row r="6" spans="1:10">
      <c r="A6" s="601"/>
      <c r="B6" s="601"/>
      <c r="C6" s="601"/>
      <c r="D6" s="601"/>
      <c r="E6" s="601"/>
      <c r="F6" s="601"/>
      <c r="G6" s="601"/>
      <c r="H6" s="601"/>
      <c r="I6" s="601"/>
      <c r="J6" s="601"/>
    </row>
    <row r="7" spans="1:10">
      <c r="A7" s="601"/>
      <c r="B7" s="601"/>
      <c r="C7" s="601"/>
      <c r="D7" s="601"/>
      <c r="E7" s="601"/>
      <c r="F7" s="601"/>
      <c r="G7" s="601"/>
      <c r="H7" s="601"/>
      <c r="I7" s="601"/>
      <c r="J7" s="601"/>
    </row>
    <row r="8" spans="1:10" ht="13.5" thickBot="1"/>
    <row r="9" spans="1:10" ht="26.25" thickBot="1">
      <c r="A9" s="493" t="s">
        <v>213</v>
      </c>
      <c r="B9" s="504" t="s">
        <v>207</v>
      </c>
      <c r="C9" s="494" t="s">
        <v>208</v>
      </c>
      <c r="D9" s="495" t="s">
        <v>209</v>
      </c>
    </row>
    <row r="10" spans="1:10">
      <c r="A10" s="501">
        <v>3</v>
      </c>
      <c r="B10" s="496">
        <v>1996</v>
      </c>
      <c r="C10" s="496" t="s">
        <v>164</v>
      </c>
      <c r="D10" s="497" t="s">
        <v>187</v>
      </c>
    </row>
    <row r="11" spans="1:10">
      <c r="A11" s="502">
        <v>6</v>
      </c>
      <c r="B11" s="492">
        <v>1996</v>
      </c>
      <c r="C11" s="492" t="s">
        <v>188</v>
      </c>
      <c r="D11" s="498" t="s">
        <v>223</v>
      </c>
    </row>
    <row r="12" spans="1:10">
      <c r="A12" s="502">
        <v>7</v>
      </c>
      <c r="B12" s="492">
        <v>1996</v>
      </c>
      <c r="C12" s="492" t="s">
        <v>173</v>
      </c>
      <c r="D12" s="498" t="s">
        <v>224</v>
      </c>
    </row>
    <row r="13" spans="1:10">
      <c r="A13" s="502">
        <v>2</v>
      </c>
      <c r="B13" s="492">
        <v>1997</v>
      </c>
      <c r="C13" s="492" t="s">
        <v>164</v>
      </c>
      <c r="D13" s="498" t="s">
        <v>187</v>
      </c>
    </row>
    <row r="14" spans="1:10">
      <c r="A14" s="502">
        <v>7</v>
      </c>
      <c r="B14" s="492">
        <v>1997</v>
      </c>
      <c r="C14" s="492" t="s">
        <v>188</v>
      </c>
      <c r="D14" s="498" t="s">
        <v>223</v>
      </c>
    </row>
    <row r="15" spans="1:10">
      <c r="A15" s="502">
        <v>9</v>
      </c>
      <c r="B15" s="492">
        <v>1998</v>
      </c>
      <c r="C15" s="492" t="s">
        <v>164</v>
      </c>
      <c r="D15" s="498" t="s">
        <v>225</v>
      </c>
    </row>
    <row r="16" spans="1:10">
      <c r="A16" s="502">
        <v>4</v>
      </c>
      <c r="B16" s="492">
        <v>1998</v>
      </c>
      <c r="C16" s="492" t="s">
        <v>164</v>
      </c>
      <c r="D16" s="498" t="s">
        <v>181</v>
      </c>
    </row>
    <row r="17" spans="1:4">
      <c r="A17" s="502">
        <v>4</v>
      </c>
      <c r="B17" s="492">
        <v>1998</v>
      </c>
      <c r="C17" s="492" t="s">
        <v>164</v>
      </c>
      <c r="D17" s="498" t="s">
        <v>187</v>
      </c>
    </row>
    <row r="18" spans="1:4">
      <c r="A18" s="502">
        <v>12</v>
      </c>
      <c r="B18" s="492">
        <v>1998</v>
      </c>
      <c r="C18" s="492" t="s">
        <v>173</v>
      </c>
      <c r="D18" s="498" t="s">
        <v>224</v>
      </c>
    </row>
    <row r="19" spans="1:4">
      <c r="A19" s="502">
        <v>710</v>
      </c>
      <c r="B19" s="492">
        <v>1998</v>
      </c>
      <c r="C19" s="492" t="s">
        <v>180</v>
      </c>
      <c r="D19" s="498" t="s">
        <v>226</v>
      </c>
    </row>
    <row r="20" spans="1:4">
      <c r="A20" s="502">
        <v>4</v>
      </c>
      <c r="B20" s="492">
        <v>1999</v>
      </c>
      <c r="C20" s="492" t="s">
        <v>164</v>
      </c>
      <c r="D20" s="498" t="s">
        <v>225</v>
      </c>
    </row>
    <row r="21" spans="1:4">
      <c r="A21" s="502">
        <v>7</v>
      </c>
      <c r="B21" s="492">
        <v>1999</v>
      </c>
      <c r="C21" s="492" t="s">
        <v>164</v>
      </c>
      <c r="D21" s="498" t="s">
        <v>187</v>
      </c>
    </row>
    <row r="22" spans="1:4">
      <c r="A22" s="502">
        <v>2</v>
      </c>
      <c r="B22" s="492">
        <v>1999</v>
      </c>
      <c r="C22" s="492" t="s">
        <v>227</v>
      </c>
      <c r="D22" s="498" t="s">
        <v>228</v>
      </c>
    </row>
    <row r="23" spans="1:4">
      <c r="A23" s="502">
        <v>19</v>
      </c>
      <c r="B23" s="492">
        <v>1999</v>
      </c>
      <c r="C23" s="492" t="s">
        <v>173</v>
      </c>
      <c r="D23" s="498" t="s">
        <v>224</v>
      </c>
    </row>
    <row r="24" spans="1:4">
      <c r="A24" s="502">
        <v>11</v>
      </c>
      <c r="B24" s="492">
        <v>1999</v>
      </c>
      <c r="C24" s="492" t="s">
        <v>173</v>
      </c>
      <c r="D24" s="498" t="s">
        <v>174</v>
      </c>
    </row>
    <row r="25" spans="1:4">
      <c r="A25" s="502">
        <v>496</v>
      </c>
      <c r="B25" s="492">
        <v>1999</v>
      </c>
      <c r="C25" s="492" t="s">
        <v>185</v>
      </c>
      <c r="D25" s="498" t="s">
        <v>186</v>
      </c>
    </row>
    <row r="26" spans="1:4">
      <c r="A26" s="502">
        <v>305</v>
      </c>
      <c r="B26" s="492">
        <v>2000</v>
      </c>
      <c r="C26" s="492" t="s">
        <v>195</v>
      </c>
      <c r="D26" s="498" t="s">
        <v>196</v>
      </c>
    </row>
    <row r="27" spans="1:4">
      <c r="A27" s="502">
        <v>14</v>
      </c>
      <c r="B27" s="492">
        <v>2000</v>
      </c>
      <c r="C27" s="492" t="s">
        <v>164</v>
      </c>
      <c r="D27" s="498" t="s">
        <v>225</v>
      </c>
    </row>
    <row r="28" spans="1:4">
      <c r="A28" s="502">
        <v>5</v>
      </c>
      <c r="B28" s="492">
        <v>2000</v>
      </c>
      <c r="C28" s="492" t="s">
        <v>164</v>
      </c>
      <c r="D28" s="498" t="s">
        <v>187</v>
      </c>
    </row>
    <row r="29" spans="1:4">
      <c r="A29" s="502">
        <v>13</v>
      </c>
      <c r="B29" s="492">
        <v>2000</v>
      </c>
      <c r="C29" s="492" t="s">
        <v>164</v>
      </c>
      <c r="D29" s="498" t="s">
        <v>179</v>
      </c>
    </row>
    <row r="30" spans="1:4">
      <c r="A30" s="502">
        <v>183</v>
      </c>
      <c r="B30" s="492">
        <v>2000</v>
      </c>
      <c r="C30" s="492" t="s">
        <v>229</v>
      </c>
      <c r="D30" s="498" t="s">
        <v>197</v>
      </c>
    </row>
    <row r="31" spans="1:4">
      <c r="A31" s="502">
        <v>3</v>
      </c>
      <c r="B31" s="492">
        <v>2000</v>
      </c>
      <c r="C31" s="492" t="s">
        <v>193</v>
      </c>
      <c r="D31" s="498" t="s">
        <v>206</v>
      </c>
    </row>
    <row r="32" spans="1:4">
      <c r="A32" s="502">
        <v>1</v>
      </c>
      <c r="B32" s="492">
        <v>2000</v>
      </c>
      <c r="C32" s="492" t="s">
        <v>227</v>
      </c>
      <c r="D32" s="498" t="s">
        <v>228</v>
      </c>
    </row>
    <row r="33" spans="1:4">
      <c r="A33" s="502">
        <v>16</v>
      </c>
      <c r="B33" s="492">
        <v>2000</v>
      </c>
      <c r="C33" s="492" t="s">
        <v>173</v>
      </c>
      <c r="D33" s="498" t="s">
        <v>224</v>
      </c>
    </row>
    <row r="34" spans="1:4">
      <c r="A34" s="502">
        <v>1982</v>
      </c>
      <c r="B34" s="492">
        <v>2000</v>
      </c>
      <c r="C34" s="492" t="s">
        <v>165</v>
      </c>
      <c r="D34" s="498" t="s">
        <v>168</v>
      </c>
    </row>
    <row r="35" spans="1:4">
      <c r="A35" s="502">
        <v>3081</v>
      </c>
      <c r="B35" s="492">
        <v>2000</v>
      </c>
      <c r="C35" s="492" t="s">
        <v>165</v>
      </c>
      <c r="D35" s="498" t="s">
        <v>166</v>
      </c>
    </row>
    <row r="36" spans="1:4">
      <c r="A36" s="502">
        <v>1</v>
      </c>
      <c r="B36" s="492">
        <v>2000</v>
      </c>
      <c r="C36" s="492" t="s">
        <v>165</v>
      </c>
      <c r="D36" s="498" t="s">
        <v>230</v>
      </c>
    </row>
    <row r="37" spans="1:4">
      <c r="A37" s="502">
        <v>524</v>
      </c>
      <c r="B37" s="492">
        <v>2000</v>
      </c>
      <c r="C37" s="492" t="s">
        <v>165</v>
      </c>
      <c r="D37" s="498" t="s">
        <v>175</v>
      </c>
    </row>
    <row r="38" spans="1:4">
      <c r="A38" s="502">
        <v>464</v>
      </c>
      <c r="B38" s="492">
        <v>2000</v>
      </c>
      <c r="C38" s="492" t="s">
        <v>185</v>
      </c>
      <c r="D38" s="498" t="s">
        <v>186</v>
      </c>
    </row>
    <row r="39" spans="1:4">
      <c r="A39" s="502">
        <v>19</v>
      </c>
      <c r="B39" s="492">
        <v>2001</v>
      </c>
      <c r="C39" s="492" t="s">
        <v>164</v>
      </c>
      <c r="D39" s="498" t="s">
        <v>225</v>
      </c>
    </row>
    <row r="40" spans="1:4">
      <c r="A40" s="502">
        <v>4</v>
      </c>
      <c r="B40" s="492">
        <v>2001</v>
      </c>
      <c r="C40" s="492" t="s">
        <v>164</v>
      </c>
      <c r="D40" s="498" t="s">
        <v>187</v>
      </c>
    </row>
    <row r="41" spans="1:4">
      <c r="A41" s="502">
        <v>349</v>
      </c>
      <c r="B41" s="492">
        <v>2001</v>
      </c>
      <c r="C41" s="492" t="s">
        <v>229</v>
      </c>
      <c r="D41" s="498" t="s">
        <v>192</v>
      </c>
    </row>
    <row r="42" spans="1:4">
      <c r="A42" s="502">
        <v>16</v>
      </c>
      <c r="B42" s="492">
        <v>2001</v>
      </c>
      <c r="C42" s="492" t="s">
        <v>173</v>
      </c>
      <c r="D42" s="498" t="s">
        <v>224</v>
      </c>
    </row>
    <row r="43" spans="1:4">
      <c r="A43" s="502">
        <v>2081</v>
      </c>
      <c r="B43" s="492">
        <v>2001</v>
      </c>
      <c r="C43" s="492" t="s">
        <v>165</v>
      </c>
      <c r="D43" s="498" t="s">
        <v>168</v>
      </c>
    </row>
    <row r="44" spans="1:4">
      <c r="A44" s="502">
        <v>2116</v>
      </c>
      <c r="B44" s="492">
        <v>2001</v>
      </c>
      <c r="C44" s="492" t="s">
        <v>165</v>
      </c>
      <c r="D44" s="498" t="s">
        <v>166</v>
      </c>
    </row>
    <row r="45" spans="1:4">
      <c r="A45" s="502">
        <v>1615</v>
      </c>
      <c r="B45" s="492">
        <v>2001</v>
      </c>
      <c r="C45" s="492" t="s">
        <v>165</v>
      </c>
      <c r="D45" s="498" t="s">
        <v>230</v>
      </c>
    </row>
    <row r="46" spans="1:4">
      <c r="A46" s="502">
        <v>992</v>
      </c>
      <c r="B46" s="492">
        <v>2001</v>
      </c>
      <c r="C46" s="492" t="s">
        <v>165</v>
      </c>
      <c r="D46" s="498" t="s">
        <v>175</v>
      </c>
    </row>
    <row r="47" spans="1:4">
      <c r="A47" s="502">
        <v>314</v>
      </c>
      <c r="B47" s="492">
        <v>2001</v>
      </c>
      <c r="C47" s="492" t="s">
        <v>185</v>
      </c>
      <c r="D47" s="498" t="s">
        <v>186</v>
      </c>
    </row>
    <row r="48" spans="1:4">
      <c r="A48" s="502">
        <v>1</v>
      </c>
      <c r="B48" s="492">
        <v>2001</v>
      </c>
      <c r="C48" s="492" t="s">
        <v>162</v>
      </c>
      <c r="D48" s="498" t="s">
        <v>163</v>
      </c>
    </row>
    <row r="49" spans="1:4">
      <c r="A49" s="502">
        <v>66</v>
      </c>
      <c r="B49" s="492">
        <v>2002</v>
      </c>
      <c r="C49" s="492" t="s">
        <v>164</v>
      </c>
      <c r="D49" s="498" t="s">
        <v>231</v>
      </c>
    </row>
    <row r="50" spans="1:4">
      <c r="A50" s="502">
        <v>4</v>
      </c>
      <c r="B50" s="492">
        <v>2002</v>
      </c>
      <c r="C50" s="492" t="s">
        <v>164</v>
      </c>
      <c r="D50" s="498" t="s">
        <v>187</v>
      </c>
    </row>
    <row r="51" spans="1:4">
      <c r="A51" s="502">
        <v>4</v>
      </c>
      <c r="B51" s="492">
        <v>2002</v>
      </c>
      <c r="C51" s="492" t="s">
        <v>164</v>
      </c>
      <c r="D51" s="498" t="s">
        <v>179</v>
      </c>
    </row>
    <row r="52" spans="1:4">
      <c r="A52" s="502">
        <v>163</v>
      </c>
      <c r="B52" s="492">
        <v>2002</v>
      </c>
      <c r="C52" s="492" t="s">
        <v>229</v>
      </c>
      <c r="D52" s="498" t="s">
        <v>197</v>
      </c>
    </row>
    <row r="53" spans="1:4">
      <c r="A53" s="502">
        <v>1</v>
      </c>
      <c r="B53" s="492">
        <v>2002</v>
      </c>
      <c r="C53" s="492" t="s">
        <v>227</v>
      </c>
      <c r="D53" s="498" t="s">
        <v>228</v>
      </c>
    </row>
    <row r="54" spans="1:4">
      <c r="A54" s="502">
        <v>10</v>
      </c>
      <c r="B54" s="492">
        <v>2002</v>
      </c>
      <c r="C54" s="492" t="s">
        <v>173</v>
      </c>
      <c r="D54" s="498" t="s">
        <v>224</v>
      </c>
    </row>
    <row r="55" spans="1:4">
      <c r="A55" s="502">
        <v>118</v>
      </c>
      <c r="B55" s="492">
        <v>2002</v>
      </c>
      <c r="C55" s="492" t="s">
        <v>165</v>
      </c>
      <c r="D55" s="498" t="s">
        <v>232</v>
      </c>
    </row>
    <row r="56" spans="1:4">
      <c r="A56" s="502">
        <v>233</v>
      </c>
      <c r="B56" s="492">
        <v>2002</v>
      </c>
      <c r="C56" s="492" t="s">
        <v>177</v>
      </c>
      <c r="D56" s="498" t="s">
        <v>233</v>
      </c>
    </row>
    <row r="57" spans="1:4">
      <c r="A57" s="502">
        <v>436</v>
      </c>
      <c r="B57" s="492">
        <v>2003</v>
      </c>
      <c r="C57" s="492" t="s">
        <v>189</v>
      </c>
      <c r="D57" s="498" t="s">
        <v>190</v>
      </c>
    </row>
    <row r="58" spans="1:4">
      <c r="A58" s="502">
        <v>22</v>
      </c>
      <c r="B58" s="492">
        <v>2003</v>
      </c>
      <c r="C58" s="492" t="s">
        <v>164</v>
      </c>
      <c r="D58" s="498" t="s">
        <v>225</v>
      </c>
    </row>
    <row r="59" spans="1:4">
      <c r="A59" s="502">
        <v>9</v>
      </c>
      <c r="B59" s="492">
        <v>2003</v>
      </c>
      <c r="C59" s="492" t="s">
        <v>164</v>
      </c>
      <c r="D59" s="498" t="s">
        <v>234</v>
      </c>
    </row>
    <row r="60" spans="1:4">
      <c r="A60" s="502">
        <v>5</v>
      </c>
      <c r="B60" s="492">
        <v>2003</v>
      </c>
      <c r="C60" s="492" t="s">
        <v>164</v>
      </c>
      <c r="D60" s="498" t="s">
        <v>187</v>
      </c>
    </row>
    <row r="61" spans="1:4">
      <c r="A61" s="502">
        <v>4</v>
      </c>
      <c r="B61" s="492">
        <v>2003</v>
      </c>
      <c r="C61" s="492" t="s">
        <v>188</v>
      </c>
      <c r="D61" s="498" t="s">
        <v>235</v>
      </c>
    </row>
    <row r="62" spans="1:4">
      <c r="A62" s="502">
        <v>8</v>
      </c>
      <c r="B62" s="492">
        <v>2003</v>
      </c>
      <c r="C62" s="492" t="s">
        <v>173</v>
      </c>
      <c r="D62" s="498" t="s">
        <v>224</v>
      </c>
    </row>
    <row r="63" spans="1:4">
      <c r="A63" s="502">
        <v>1</v>
      </c>
      <c r="B63" s="492">
        <v>2003</v>
      </c>
      <c r="C63" s="492" t="s">
        <v>162</v>
      </c>
      <c r="D63" s="498" t="s">
        <v>176</v>
      </c>
    </row>
    <row r="64" spans="1:4">
      <c r="A64" s="502">
        <v>9</v>
      </c>
      <c r="B64" s="492">
        <v>2004</v>
      </c>
      <c r="C64" s="492" t="s">
        <v>164</v>
      </c>
      <c r="D64" s="498" t="s">
        <v>225</v>
      </c>
    </row>
    <row r="65" spans="1:4">
      <c r="A65" s="502">
        <v>3</v>
      </c>
      <c r="B65" s="492">
        <v>2004</v>
      </c>
      <c r="C65" s="492" t="s">
        <v>164</v>
      </c>
      <c r="D65" s="498" t="s">
        <v>236</v>
      </c>
    </row>
    <row r="66" spans="1:4">
      <c r="A66" s="502">
        <v>3</v>
      </c>
      <c r="B66" s="492">
        <v>2004</v>
      </c>
      <c r="C66" s="492" t="s">
        <v>164</v>
      </c>
      <c r="D66" s="498" t="s">
        <v>234</v>
      </c>
    </row>
    <row r="67" spans="1:4">
      <c r="A67" s="502">
        <v>3</v>
      </c>
      <c r="B67" s="492">
        <v>2004</v>
      </c>
      <c r="C67" s="492" t="s">
        <v>164</v>
      </c>
      <c r="D67" s="498" t="s">
        <v>187</v>
      </c>
    </row>
    <row r="68" spans="1:4">
      <c r="A68" s="502">
        <v>6</v>
      </c>
      <c r="B68" s="492">
        <v>2004</v>
      </c>
      <c r="C68" s="492" t="s">
        <v>173</v>
      </c>
      <c r="D68" s="498" t="s">
        <v>224</v>
      </c>
    </row>
    <row r="69" spans="1:4">
      <c r="A69" s="502">
        <v>14</v>
      </c>
      <c r="B69" s="492">
        <v>2005</v>
      </c>
      <c r="C69" s="492" t="s">
        <v>164</v>
      </c>
      <c r="D69" s="498" t="s">
        <v>204</v>
      </c>
    </row>
    <row r="70" spans="1:4">
      <c r="A70" s="502">
        <v>3</v>
      </c>
      <c r="B70" s="492">
        <v>2005</v>
      </c>
      <c r="C70" s="492" t="s">
        <v>164</v>
      </c>
      <c r="D70" s="498" t="s">
        <v>237</v>
      </c>
    </row>
    <row r="71" spans="1:4">
      <c r="A71" s="502">
        <v>124</v>
      </c>
      <c r="B71" s="492">
        <v>2005</v>
      </c>
      <c r="C71" s="492" t="s">
        <v>198</v>
      </c>
      <c r="D71" s="498" t="s">
        <v>238</v>
      </c>
    </row>
    <row r="72" spans="1:4">
      <c r="A72" s="502">
        <v>1</v>
      </c>
      <c r="B72" s="492">
        <v>2005</v>
      </c>
      <c r="C72" s="492" t="s">
        <v>193</v>
      </c>
      <c r="D72" s="498" t="s">
        <v>194</v>
      </c>
    </row>
    <row r="73" spans="1:4">
      <c r="A73" s="502">
        <v>6</v>
      </c>
      <c r="B73" s="492">
        <v>2005</v>
      </c>
      <c r="C73" s="492" t="s">
        <v>202</v>
      </c>
      <c r="D73" s="498" t="s">
        <v>203</v>
      </c>
    </row>
    <row r="74" spans="1:4">
      <c r="A74" s="502">
        <v>1</v>
      </c>
      <c r="B74" s="492">
        <v>2005</v>
      </c>
      <c r="C74" s="492" t="s">
        <v>162</v>
      </c>
      <c r="D74" s="498" t="s">
        <v>163</v>
      </c>
    </row>
    <row r="75" spans="1:4">
      <c r="A75" s="502">
        <v>2</v>
      </c>
      <c r="B75" s="492">
        <v>2005</v>
      </c>
      <c r="C75" s="492" t="s">
        <v>162</v>
      </c>
      <c r="D75" s="498" t="s">
        <v>239</v>
      </c>
    </row>
    <row r="76" spans="1:4">
      <c r="A76" s="502">
        <v>1296</v>
      </c>
      <c r="B76" s="492">
        <v>2006</v>
      </c>
      <c r="C76" s="492" t="s">
        <v>171</v>
      </c>
      <c r="D76" s="498" t="s">
        <v>172</v>
      </c>
    </row>
    <row r="77" spans="1:4">
      <c r="A77" s="502">
        <v>2094</v>
      </c>
      <c r="B77" s="492">
        <v>2006</v>
      </c>
      <c r="C77" s="492" t="s">
        <v>169</v>
      </c>
      <c r="D77" s="498" t="s">
        <v>170</v>
      </c>
    </row>
    <row r="78" spans="1:4">
      <c r="A78" s="502">
        <v>371</v>
      </c>
      <c r="B78" s="492">
        <v>2006</v>
      </c>
      <c r="C78" s="492" t="s">
        <v>193</v>
      </c>
      <c r="D78" s="498" t="s">
        <v>194</v>
      </c>
    </row>
    <row r="79" spans="1:4">
      <c r="A79" s="502">
        <v>4</v>
      </c>
      <c r="B79" s="492">
        <v>2006</v>
      </c>
      <c r="C79" s="492" t="s">
        <v>182</v>
      </c>
      <c r="D79" s="498" t="s">
        <v>240</v>
      </c>
    </row>
    <row r="80" spans="1:4">
      <c r="A80" s="502">
        <v>2</v>
      </c>
      <c r="B80" s="492">
        <v>2006</v>
      </c>
      <c r="C80" s="492" t="s">
        <v>184</v>
      </c>
      <c r="D80" s="498" t="s">
        <v>241</v>
      </c>
    </row>
    <row r="81" spans="1:9">
      <c r="A81" s="502">
        <v>863</v>
      </c>
      <c r="B81" s="492">
        <v>2006</v>
      </c>
      <c r="C81" s="492" t="s">
        <v>177</v>
      </c>
      <c r="D81" s="498" t="s">
        <v>178</v>
      </c>
    </row>
    <row r="82" spans="1:9">
      <c r="A82" s="502">
        <v>1</v>
      </c>
      <c r="B82" s="492">
        <v>2006</v>
      </c>
      <c r="C82" s="492" t="s">
        <v>162</v>
      </c>
      <c r="D82" s="498" t="s">
        <v>163</v>
      </c>
    </row>
    <row r="83" spans="1:9">
      <c r="A83" s="502">
        <v>663</v>
      </c>
      <c r="B83" s="492">
        <v>2007</v>
      </c>
      <c r="C83" s="492" t="s">
        <v>183</v>
      </c>
      <c r="D83" s="498" t="s">
        <v>205</v>
      </c>
    </row>
    <row r="84" spans="1:9">
      <c r="A84" s="502">
        <v>1459</v>
      </c>
      <c r="B84" s="492">
        <v>2007</v>
      </c>
      <c r="C84" s="492" t="s">
        <v>169</v>
      </c>
      <c r="D84" s="498" t="s">
        <v>170</v>
      </c>
    </row>
    <row r="85" spans="1:9">
      <c r="A85" s="502">
        <v>1</v>
      </c>
      <c r="B85" s="492">
        <v>2007</v>
      </c>
      <c r="C85" s="492" t="s">
        <v>182</v>
      </c>
      <c r="D85" s="498" t="s">
        <v>242</v>
      </c>
    </row>
    <row r="86" spans="1:9">
      <c r="A86" s="502">
        <v>4</v>
      </c>
      <c r="B86" s="492">
        <v>2007</v>
      </c>
      <c r="C86" s="492" t="s">
        <v>182</v>
      </c>
      <c r="D86" s="498" t="s">
        <v>191</v>
      </c>
    </row>
    <row r="87" spans="1:9">
      <c r="A87" s="502">
        <v>36</v>
      </c>
      <c r="B87" s="492">
        <v>2007</v>
      </c>
      <c r="C87" s="492" t="s">
        <v>162</v>
      </c>
      <c r="D87" s="498" t="s">
        <v>163</v>
      </c>
    </row>
    <row r="88" spans="1:9">
      <c r="A88" s="502">
        <v>10</v>
      </c>
      <c r="B88" s="492">
        <v>2007</v>
      </c>
      <c r="C88" s="492" t="s">
        <v>162</v>
      </c>
      <c r="D88" s="498" t="s">
        <v>176</v>
      </c>
      <c r="I88" s="88"/>
    </row>
    <row r="89" spans="1:9">
      <c r="A89" s="502">
        <v>7</v>
      </c>
      <c r="B89" s="492">
        <v>2008</v>
      </c>
      <c r="C89" s="492" t="s">
        <v>201</v>
      </c>
      <c r="D89" s="498" t="s">
        <v>167</v>
      </c>
      <c r="I89" s="506"/>
    </row>
    <row r="90" spans="1:9">
      <c r="A90" s="502">
        <v>1</v>
      </c>
      <c r="B90" s="492">
        <v>2009</v>
      </c>
      <c r="C90" s="492" t="s">
        <v>189</v>
      </c>
      <c r="D90" s="498" t="s">
        <v>190</v>
      </c>
    </row>
    <row r="91" spans="1:9">
      <c r="A91" s="502">
        <v>4</v>
      </c>
      <c r="B91" s="492">
        <v>2009</v>
      </c>
      <c r="C91" s="492" t="s">
        <v>171</v>
      </c>
      <c r="D91" s="498" t="s">
        <v>200</v>
      </c>
    </row>
    <row r="92" spans="1:9" ht="13.5" thickBot="1">
      <c r="A92" s="503">
        <v>12</v>
      </c>
      <c r="B92" s="499">
        <v>2009</v>
      </c>
      <c r="C92" s="499" t="s">
        <v>201</v>
      </c>
      <c r="D92" s="500" t="s">
        <v>199</v>
      </c>
    </row>
    <row r="93" spans="1:9">
      <c r="A93" s="501">
        <f>SUM(A10:A92)</f>
        <v>23489</v>
      </c>
      <c r="B93" s="602" t="s">
        <v>250</v>
      </c>
      <c r="C93" s="602"/>
      <c r="D93" s="603"/>
    </row>
    <row r="94" spans="1:9" ht="13.5" thickBot="1">
      <c r="A94" s="531">
        <f>A93/'(2)(xi) Pass OBD'!U24</f>
        <v>6.3096778838120995E-3</v>
      </c>
      <c r="B94" s="604" t="s">
        <v>251</v>
      </c>
      <c r="C94" s="604"/>
      <c r="D94" s="605"/>
    </row>
    <row r="95" spans="1:9">
      <c r="A95" s="285"/>
      <c r="B95" s="285"/>
      <c r="C95" s="285"/>
      <c r="D95" s="285"/>
    </row>
    <row r="96" spans="1:9">
      <c r="A96" s="285"/>
      <c r="B96" s="285"/>
      <c r="C96" s="285"/>
      <c r="D96" s="285"/>
    </row>
    <row r="97" spans="1:4">
      <c r="A97" s="285"/>
      <c r="B97" s="285"/>
      <c r="C97" s="285"/>
      <c r="D97" s="285"/>
    </row>
    <row r="98" spans="1:4">
      <c r="A98" s="285"/>
      <c r="B98" s="285"/>
      <c r="C98" s="285"/>
      <c r="D98" s="285"/>
    </row>
    <row r="99" spans="1:4">
      <c r="A99" s="285"/>
      <c r="B99" s="285"/>
      <c r="C99" s="285"/>
      <c r="D99" s="285"/>
    </row>
    <row r="100" spans="1:4">
      <c r="A100" s="285"/>
      <c r="B100" s="285"/>
      <c r="C100" s="285"/>
      <c r="D100" s="285"/>
    </row>
    <row r="101" spans="1:4">
      <c r="A101" s="285"/>
      <c r="B101" s="285"/>
      <c r="C101" s="285"/>
      <c r="D101" s="285"/>
    </row>
    <row r="102" spans="1:4">
      <c r="A102" s="285"/>
      <c r="B102" s="285"/>
      <c r="C102" s="285"/>
      <c r="D102" s="285"/>
    </row>
    <row r="103" spans="1:4">
      <c r="A103" s="285"/>
      <c r="B103" s="285"/>
      <c r="C103" s="285"/>
      <c r="D103" s="285"/>
    </row>
    <row r="104" spans="1:4">
      <c r="A104" s="285"/>
      <c r="B104" s="285"/>
      <c r="C104" s="285"/>
      <c r="D104" s="285"/>
    </row>
    <row r="105" spans="1:4">
      <c r="A105" s="285"/>
      <c r="B105" s="285"/>
      <c r="C105" s="285"/>
      <c r="D105" s="285"/>
    </row>
    <row r="106" spans="1:4">
      <c r="A106" s="285"/>
      <c r="B106" s="285"/>
      <c r="C106" s="285"/>
      <c r="D106" s="285"/>
    </row>
    <row r="107" spans="1:4">
      <c r="A107" s="285"/>
      <c r="B107" s="285"/>
      <c r="C107" s="285"/>
      <c r="D107" s="285"/>
    </row>
    <row r="108" spans="1:4">
      <c r="A108" s="285"/>
      <c r="B108" s="285"/>
      <c r="C108" s="285"/>
      <c r="D108" s="285"/>
    </row>
    <row r="109" spans="1:4">
      <c r="A109" s="285"/>
      <c r="B109" s="285"/>
      <c r="C109" s="285"/>
      <c r="D109" s="285"/>
    </row>
    <row r="110" spans="1:4">
      <c r="A110" s="285"/>
      <c r="B110" s="285"/>
      <c r="C110" s="285"/>
      <c r="D110" s="285"/>
    </row>
    <row r="111" spans="1:4">
      <c r="A111" s="285"/>
      <c r="B111" s="285"/>
      <c r="C111" s="285"/>
      <c r="D111" s="285"/>
    </row>
    <row r="112" spans="1:4">
      <c r="A112" s="285"/>
      <c r="B112" s="285"/>
      <c r="C112" s="285"/>
      <c r="D112" s="285"/>
    </row>
    <row r="113" spans="1:4">
      <c r="A113" s="285"/>
      <c r="B113" s="285"/>
      <c r="C113" s="285"/>
      <c r="D113" s="285"/>
    </row>
    <row r="114" spans="1:4">
      <c r="A114" s="285"/>
      <c r="B114" s="285"/>
      <c r="C114" s="285"/>
      <c r="D114" s="285"/>
    </row>
    <row r="115" spans="1:4">
      <c r="A115" s="285"/>
      <c r="B115" s="285"/>
      <c r="C115" s="285"/>
      <c r="D115" s="285"/>
    </row>
    <row r="116" spans="1:4">
      <c r="A116" s="285"/>
      <c r="B116" s="285"/>
      <c r="C116" s="285"/>
      <c r="D116" s="285"/>
    </row>
    <row r="117" spans="1:4">
      <c r="A117" s="285"/>
      <c r="B117" s="285"/>
      <c r="C117" s="285"/>
      <c r="D117" s="285"/>
    </row>
    <row r="118" spans="1:4">
      <c r="A118" s="285"/>
      <c r="B118" s="285"/>
      <c r="C118" s="285"/>
      <c r="D118" s="285"/>
    </row>
    <row r="119" spans="1:4">
      <c r="A119" s="285"/>
      <c r="B119" s="285"/>
      <c r="C119" s="285"/>
      <c r="D119" s="285"/>
    </row>
    <row r="120" spans="1:4">
      <c r="A120" s="285"/>
      <c r="B120" s="285"/>
      <c r="C120" s="285"/>
      <c r="D120" s="285"/>
    </row>
    <row r="121" spans="1:4">
      <c r="A121" s="285"/>
      <c r="B121" s="285"/>
      <c r="C121" s="285"/>
      <c r="D121" s="285"/>
    </row>
    <row r="122" spans="1:4">
      <c r="A122" s="285"/>
      <c r="B122" s="285"/>
      <c r="C122" s="285"/>
      <c r="D122" s="285"/>
    </row>
    <row r="123" spans="1:4">
      <c r="A123" s="285"/>
      <c r="B123" s="285"/>
      <c r="C123" s="285"/>
      <c r="D123" s="285"/>
    </row>
    <row r="124" spans="1:4">
      <c r="A124" s="285"/>
      <c r="B124" s="285"/>
      <c r="C124" s="285"/>
      <c r="D124" s="285"/>
    </row>
    <row r="125" spans="1:4">
      <c r="A125" s="285"/>
      <c r="B125" s="285"/>
      <c r="C125" s="285"/>
      <c r="D125" s="285"/>
    </row>
    <row r="126" spans="1:4">
      <c r="A126" s="285"/>
      <c r="B126" s="285"/>
      <c r="C126" s="285"/>
      <c r="D126" s="285"/>
    </row>
    <row r="127" spans="1:4">
      <c r="A127" s="285"/>
      <c r="B127" s="285"/>
      <c r="C127" s="285"/>
      <c r="D127" s="285"/>
    </row>
    <row r="128" spans="1:4">
      <c r="A128" s="285"/>
      <c r="B128" s="285"/>
      <c r="C128" s="285"/>
      <c r="D128" s="285"/>
    </row>
    <row r="129" spans="1:4">
      <c r="A129" s="285"/>
      <c r="B129" s="285"/>
      <c r="C129" s="285"/>
      <c r="D129" s="285"/>
    </row>
    <row r="130" spans="1:4">
      <c r="A130" s="285"/>
      <c r="B130" s="285"/>
      <c r="C130" s="285"/>
      <c r="D130" s="285"/>
    </row>
    <row r="131" spans="1:4">
      <c r="A131" s="285"/>
      <c r="B131" s="285"/>
      <c r="C131" s="285"/>
      <c r="D131" s="285"/>
    </row>
    <row r="132" spans="1:4">
      <c r="A132" s="285"/>
      <c r="B132" s="285"/>
      <c r="C132" s="285"/>
      <c r="D132" s="285"/>
    </row>
    <row r="133" spans="1:4">
      <c r="A133" s="285"/>
      <c r="B133" s="285"/>
      <c r="C133" s="285"/>
      <c r="D133" s="285"/>
    </row>
    <row r="134" spans="1:4">
      <c r="A134" s="285"/>
      <c r="B134" s="285"/>
      <c r="C134" s="285"/>
      <c r="D134" s="285"/>
    </row>
    <row r="135" spans="1:4">
      <c r="A135" s="285"/>
      <c r="B135" s="285"/>
      <c r="C135" s="285"/>
      <c r="D135" s="285"/>
    </row>
    <row r="136" spans="1:4">
      <c r="A136" s="285"/>
      <c r="B136" s="285"/>
      <c r="C136" s="285"/>
      <c r="D136" s="285"/>
    </row>
    <row r="137" spans="1:4">
      <c r="A137" s="285"/>
      <c r="B137" s="285"/>
      <c r="C137" s="285"/>
      <c r="D137" s="285"/>
    </row>
    <row r="138" spans="1:4">
      <c r="A138" s="285"/>
      <c r="B138" s="285"/>
      <c r="C138" s="285"/>
      <c r="D138" s="285"/>
    </row>
    <row r="139" spans="1:4">
      <c r="A139" s="285"/>
      <c r="B139" s="285"/>
      <c r="C139" s="285"/>
      <c r="D139" s="285"/>
    </row>
    <row r="140" spans="1:4">
      <c r="A140" s="285"/>
      <c r="B140" s="285"/>
      <c r="C140" s="285"/>
      <c r="D140" s="285"/>
    </row>
    <row r="141" spans="1:4">
      <c r="A141" s="285"/>
      <c r="B141" s="285"/>
      <c r="C141" s="285"/>
      <c r="D141" s="285"/>
    </row>
    <row r="142" spans="1:4">
      <c r="A142" s="285"/>
      <c r="B142" s="285"/>
      <c r="C142" s="285"/>
      <c r="D142" s="285"/>
    </row>
    <row r="143" spans="1:4">
      <c r="A143" s="285"/>
      <c r="B143" s="285"/>
      <c r="C143" s="285"/>
      <c r="D143" s="285"/>
    </row>
    <row r="144" spans="1:4">
      <c r="A144" s="285"/>
      <c r="B144" s="285"/>
      <c r="C144" s="285"/>
      <c r="D144" s="285"/>
    </row>
    <row r="145" spans="1:4">
      <c r="A145" s="285"/>
      <c r="B145" s="285"/>
      <c r="C145" s="285"/>
      <c r="D145" s="285"/>
    </row>
    <row r="146" spans="1:4">
      <c r="A146" s="285"/>
      <c r="B146" s="285"/>
      <c r="C146" s="285"/>
      <c r="D146" s="285"/>
    </row>
    <row r="147" spans="1:4">
      <c r="A147" s="285"/>
      <c r="B147" s="285"/>
      <c r="C147" s="285"/>
      <c r="D147" s="285"/>
    </row>
    <row r="148" spans="1:4">
      <c r="A148" s="285"/>
      <c r="B148" s="285"/>
      <c r="C148" s="285"/>
      <c r="D148" s="285"/>
    </row>
    <row r="149" spans="1:4">
      <c r="A149" s="285"/>
      <c r="B149" s="285"/>
      <c r="C149" s="285"/>
      <c r="D149" s="285"/>
    </row>
    <row r="150" spans="1:4">
      <c r="A150" s="285"/>
      <c r="B150" s="285"/>
      <c r="C150" s="285"/>
      <c r="D150" s="285"/>
    </row>
    <row r="151" spans="1:4">
      <c r="A151" s="285"/>
      <c r="B151" s="285"/>
      <c r="C151" s="285"/>
      <c r="D151" s="285"/>
    </row>
    <row r="152" spans="1:4">
      <c r="A152" s="285"/>
      <c r="B152" s="285"/>
      <c r="C152" s="285"/>
      <c r="D152" s="285"/>
    </row>
    <row r="153" spans="1:4">
      <c r="A153" s="285"/>
      <c r="B153" s="285"/>
      <c r="C153" s="285"/>
      <c r="D153" s="285"/>
    </row>
    <row r="154" spans="1:4">
      <c r="A154" s="285"/>
      <c r="B154" s="285"/>
      <c r="C154" s="285"/>
      <c r="D154" s="285"/>
    </row>
    <row r="155" spans="1:4">
      <c r="A155" s="285"/>
      <c r="B155" s="285"/>
      <c r="C155" s="285"/>
      <c r="D155" s="285"/>
    </row>
    <row r="156" spans="1:4">
      <c r="A156" s="285"/>
      <c r="B156" s="285"/>
      <c r="C156" s="285"/>
      <c r="D156" s="285"/>
    </row>
    <row r="157" spans="1:4">
      <c r="A157" s="285"/>
      <c r="B157" s="285"/>
      <c r="C157" s="285"/>
      <c r="D157" s="285"/>
    </row>
    <row r="158" spans="1:4">
      <c r="A158" s="285"/>
      <c r="B158" s="285"/>
      <c r="C158" s="285"/>
      <c r="D158" s="285"/>
    </row>
    <row r="159" spans="1:4">
      <c r="A159" s="285"/>
      <c r="B159" s="285"/>
      <c r="C159" s="285"/>
      <c r="D159" s="285"/>
    </row>
    <row r="160" spans="1:4">
      <c r="A160" s="285"/>
      <c r="B160" s="285"/>
      <c r="C160" s="285"/>
      <c r="D160" s="285"/>
    </row>
    <row r="161" spans="1:4">
      <c r="A161" s="285"/>
      <c r="B161" s="285"/>
      <c r="C161" s="285"/>
      <c r="D161" s="285"/>
    </row>
    <row r="162" spans="1:4">
      <c r="A162" s="285"/>
      <c r="B162" s="285"/>
      <c r="C162" s="285"/>
      <c r="D162" s="285"/>
    </row>
    <row r="163" spans="1:4">
      <c r="A163" s="285"/>
      <c r="B163" s="285"/>
      <c r="C163" s="285"/>
      <c r="D163" s="285"/>
    </row>
    <row r="164" spans="1:4">
      <c r="A164" s="285"/>
      <c r="B164" s="285"/>
      <c r="C164" s="285"/>
      <c r="D164" s="285"/>
    </row>
    <row r="165" spans="1:4">
      <c r="A165" s="285"/>
      <c r="B165" s="285"/>
      <c r="C165" s="285"/>
      <c r="D165" s="285"/>
    </row>
    <row r="166" spans="1:4">
      <c r="A166" s="285"/>
      <c r="B166" s="285"/>
      <c r="C166" s="285"/>
      <c r="D166" s="285"/>
    </row>
    <row r="167" spans="1:4">
      <c r="A167" s="285"/>
      <c r="B167" s="285"/>
      <c r="C167" s="285"/>
      <c r="D167" s="285"/>
    </row>
    <row r="168" spans="1:4">
      <c r="A168" s="285"/>
      <c r="B168" s="285"/>
      <c r="C168" s="285"/>
      <c r="D168" s="285"/>
    </row>
    <row r="169" spans="1:4">
      <c r="A169" s="285"/>
      <c r="B169" s="285"/>
      <c r="C169" s="285"/>
      <c r="D169" s="285"/>
    </row>
    <row r="170" spans="1:4">
      <c r="A170" s="285"/>
      <c r="B170" s="285"/>
      <c r="C170" s="285"/>
      <c r="D170" s="285"/>
    </row>
    <row r="171" spans="1:4">
      <c r="A171" s="285"/>
      <c r="B171" s="285"/>
      <c r="C171" s="285"/>
      <c r="D171" s="285"/>
    </row>
    <row r="172" spans="1:4">
      <c r="A172" s="285"/>
      <c r="B172" s="285"/>
      <c r="C172" s="285"/>
      <c r="D172" s="285"/>
    </row>
    <row r="173" spans="1:4">
      <c r="A173" s="285"/>
      <c r="B173" s="285"/>
      <c r="C173" s="285"/>
      <c r="D173" s="285"/>
    </row>
    <row r="174" spans="1:4">
      <c r="A174" s="285"/>
      <c r="B174" s="285"/>
      <c r="C174" s="285"/>
      <c r="D174" s="285"/>
    </row>
    <row r="175" spans="1:4">
      <c r="A175" s="285"/>
      <c r="B175" s="285"/>
      <c r="C175" s="285"/>
      <c r="D175" s="285"/>
    </row>
    <row r="176" spans="1:4">
      <c r="A176" s="285"/>
      <c r="B176" s="285"/>
      <c r="C176" s="285"/>
      <c r="D176" s="285"/>
    </row>
    <row r="177" spans="1:4">
      <c r="A177" s="285"/>
      <c r="B177" s="285"/>
      <c r="C177" s="285"/>
      <c r="D177" s="285"/>
    </row>
    <row r="178" spans="1:4">
      <c r="A178" s="285"/>
      <c r="B178" s="285"/>
      <c r="C178" s="285"/>
      <c r="D178" s="285"/>
    </row>
    <row r="179" spans="1:4">
      <c r="A179" s="285"/>
      <c r="B179" s="285"/>
      <c r="C179" s="285"/>
      <c r="D179" s="285"/>
    </row>
    <row r="180" spans="1:4">
      <c r="A180" s="285"/>
      <c r="B180" s="285"/>
      <c r="C180" s="285"/>
      <c r="D180" s="285"/>
    </row>
    <row r="181" spans="1:4">
      <c r="A181" s="285"/>
      <c r="B181" s="285"/>
      <c r="C181" s="285"/>
      <c r="D181" s="285"/>
    </row>
    <row r="182" spans="1:4">
      <c r="A182" s="285"/>
      <c r="B182" s="285"/>
      <c r="C182" s="285"/>
      <c r="D182" s="285"/>
    </row>
    <row r="183" spans="1:4">
      <c r="A183" s="285"/>
      <c r="B183" s="285"/>
      <c r="C183" s="285"/>
      <c r="D183" s="285"/>
    </row>
    <row r="184" spans="1:4">
      <c r="A184" s="285"/>
      <c r="B184" s="285"/>
      <c r="C184" s="285"/>
      <c r="D184" s="285"/>
    </row>
    <row r="185" spans="1:4">
      <c r="A185" s="285"/>
      <c r="B185" s="285"/>
      <c r="C185" s="285"/>
      <c r="D185" s="285"/>
    </row>
    <row r="186" spans="1:4">
      <c r="A186" s="285"/>
      <c r="B186" s="285"/>
      <c r="C186" s="285"/>
      <c r="D186" s="285"/>
    </row>
    <row r="187" spans="1:4">
      <c r="A187" s="285"/>
      <c r="B187" s="285"/>
      <c r="C187" s="285"/>
      <c r="D187" s="285"/>
    </row>
    <row r="188" spans="1:4">
      <c r="A188" s="285"/>
      <c r="B188" s="285"/>
      <c r="C188" s="285"/>
      <c r="D188" s="285"/>
    </row>
    <row r="189" spans="1:4">
      <c r="A189" s="285"/>
      <c r="B189" s="285"/>
      <c r="C189" s="285"/>
      <c r="D189" s="285"/>
    </row>
    <row r="190" spans="1:4">
      <c r="A190" s="285"/>
      <c r="B190" s="285"/>
      <c r="C190" s="285"/>
      <c r="D190" s="285"/>
    </row>
    <row r="191" spans="1:4">
      <c r="A191" s="285"/>
      <c r="B191" s="285"/>
      <c r="C191" s="285"/>
      <c r="D191" s="285"/>
    </row>
    <row r="192" spans="1:4">
      <c r="A192" s="285"/>
      <c r="B192" s="285"/>
      <c r="C192" s="285"/>
      <c r="D192" s="285"/>
    </row>
    <row r="193" spans="1:4">
      <c r="A193" s="285"/>
      <c r="B193" s="285"/>
      <c r="C193" s="285"/>
      <c r="D193" s="285"/>
    </row>
    <row r="194" spans="1:4">
      <c r="A194" s="285"/>
      <c r="B194" s="285"/>
      <c r="C194" s="285"/>
      <c r="D194" s="285"/>
    </row>
    <row r="195" spans="1:4">
      <c r="A195" s="285"/>
      <c r="B195" s="285"/>
      <c r="C195" s="285"/>
      <c r="D195" s="285"/>
    </row>
    <row r="196" spans="1:4">
      <c r="A196" s="285"/>
      <c r="B196" s="285"/>
      <c r="C196" s="285"/>
      <c r="D196" s="285"/>
    </row>
    <row r="197" spans="1:4">
      <c r="A197" s="285"/>
      <c r="B197" s="285"/>
      <c r="C197" s="285"/>
      <c r="D197" s="285"/>
    </row>
    <row r="198" spans="1:4">
      <c r="A198" s="285"/>
      <c r="B198" s="285"/>
      <c r="C198" s="285"/>
      <c r="D198" s="285"/>
    </row>
    <row r="199" spans="1:4">
      <c r="A199" s="285"/>
      <c r="B199" s="285"/>
      <c r="C199" s="285"/>
      <c r="D199" s="285"/>
    </row>
    <row r="200" spans="1:4">
      <c r="A200" s="285"/>
      <c r="B200" s="285"/>
      <c r="C200" s="285"/>
      <c r="D200" s="285"/>
    </row>
    <row r="201" spans="1:4">
      <c r="A201" s="285"/>
      <c r="B201" s="285"/>
      <c r="C201" s="285"/>
      <c r="D201" s="285"/>
    </row>
    <row r="202" spans="1:4">
      <c r="A202" s="285"/>
      <c r="B202" s="285"/>
      <c r="C202" s="285"/>
      <c r="D202" s="285"/>
    </row>
    <row r="203" spans="1:4">
      <c r="A203" s="285"/>
      <c r="B203" s="285"/>
      <c r="C203" s="285"/>
      <c r="D203" s="285"/>
    </row>
    <row r="204" spans="1:4">
      <c r="A204" s="285"/>
      <c r="B204" s="285"/>
      <c r="C204" s="285"/>
      <c r="D204" s="285"/>
    </row>
    <row r="205" spans="1:4">
      <c r="A205" s="285"/>
      <c r="B205" s="285"/>
      <c r="C205" s="285"/>
      <c r="D205" s="285"/>
    </row>
    <row r="206" spans="1:4">
      <c r="A206" s="285"/>
      <c r="B206" s="285"/>
      <c r="C206" s="285"/>
      <c r="D206" s="285"/>
    </row>
    <row r="207" spans="1:4" hidden="1">
      <c r="A207" s="285"/>
      <c r="B207" s="285"/>
      <c r="C207" s="285"/>
      <c r="D207" s="285"/>
    </row>
    <row r="208" spans="1:4">
      <c r="A208" s="285"/>
      <c r="B208" s="285"/>
      <c r="C208" s="285"/>
      <c r="D208" s="285"/>
    </row>
    <row r="209" spans="1:4">
      <c r="A209" s="285"/>
      <c r="B209" s="285"/>
      <c r="C209" s="285"/>
      <c r="D209" s="285"/>
    </row>
    <row r="210" spans="1:4">
      <c r="A210" s="285"/>
      <c r="B210" s="285"/>
      <c r="C210" s="285"/>
      <c r="D210" s="285"/>
    </row>
    <row r="211" spans="1:4">
      <c r="A211" s="285"/>
      <c r="B211" s="285"/>
      <c r="C211" s="285"/>
      <c r="D211" s="285"/>
    </row>
    <row r="212" spans="1:4">
      <c r="A212" s="285"/>
      <c r="B212" s="285"/>
      <c r="C212" s="285"/>
      <c r="D212" s="285"/>
    </row>
    <row r="213" spans="1:4">
      <c r="A213" s="285"/>
      <c r="B213" s="285"/>
      <c r="C213" s="285"/>
      <c r="D213" s="285"/>
    </row>
    <row r="214" spans="1:4">
      <c r="A214" s="285"/>
      <c r="B214" s="285"/>
      <c r="C214" s="285"/>
      <c r="D214" s="285"/>
    </row>
    <row r="215" spans="1:4">
      <c r="A215" s="285"/>
      <c r="B215" s="285"/>
      <c r="C215" s="285"/>
      <c r="D215" s="285"/>
    </row>
    <row r="216" spans="1:4">
      <c r="A216" s="285"/>
      <c r="B216" s="285"/>
      <c r="C216" s="285"/>
      <c r="D216" s="285"/>
    </row>
    <row r="217" spans="1:4">
      <c r="A217" s="285"/>
      <c r="B217" s="285"/>
      <c r="C217" s="285"/>
      <c r="D217" s="285"/>
    </row>
    <row r="218" spans="1:4">
      <c r="A218" s="285"/>
      <c r="B218" s="285"/>
      <c r="C218" s="285"/>
      <c r="D218" s="285"/>
    </row>
    <row r="219" spans="1:4">
      <c r="A219" s="285"/>
      <c r="B219" s="285"/>
      <c r="C219" s="285"/>
      <c r="D219" s="285"/>
    </row>
    <row r="220" spans="1:4">
      <c r="A220" s="285"/>
      <c r="B220" s="285"/>
      <c r="C220" s="285"/>
      <c r="D220" s="285"/>
    </row>
    <row r="221" spans="1:4">
      <c r="A221" s="285"/>
      <c r="B221" s="285"/>
      <c r="C221" s="285"/>
      <c r="D221" s="285"/>
    </row>
    <row r="222" spans="1:4">
      <c r="A222" s="285"/>
      <c r="B222" s="285"/>
      <c r="C222" s="285"/>
      <c r="D222" s="285"/>
    </row>
    <row r="223" spans="1:4">
      <c r="A223" s="285"/>
      <c r="B223" s="285"/>
      <c r="C223" s="285"/>
      <c r="D223" s="285"/>
    </row>
    <row r="224" spans="1:4">
      <c r="A224" s="285"/>
      <c r="B224" s="285"/>
      <c r="C224" s="285"/>
      <c r="D224" s="285"/>
    </row>
    <row r="225" spans="1:4">
      <c r="A225" s="285"/>
      <c r="B225" s="285"/>
      <c r="C225" s="285"/>
      <c r="D225" s="285"/>
    </row>
    <row r="226" spans="1:4">
      <c r="A226" s="285"/>
      <c r="B226" s="285"/>
      <c r="C226" s="285"/>
      <c r="D226" s="285"/>
    </row>
    <row r="227" spans="1:4">
      <c r="A227" s="285"/>
      <c r="B227" s="285"/>
      <c r="C227" s="285"/>
      <c r="D227" s="285"/>
    </row>
    <row r="228" spans="1:4">
      <c r="A228" s="285"/>
      <c r="B228" s="285"/>
      <c r="C228" s="285"/>
      <c r="D228" s="285"/>
    </row>
    <row r="229" spans="1:4">
      <c r="A229" s="285"/>
      <c r="B229" s="285"/>
      <c r="C229" s="285"/>
      <c r="D229" s="285"/>
    </row>
    <row r="230" spans="1:4">
      <c r="A230" s="285"/>
      <c r="B230" s="285"/>
      <c r="C230" s="285"/>
      <c r="D230" s="285"/>
    </row>
    <row r="231" spans="1:4">
      <c r="A231" s="285"/>
      <c r="B231" s="285"/>
      <c r="C231" s="285"/>
      <c r="D231" s="285"/>
    </row>
    <row r="232" spans="1:4">
      <c r="A232" s="285"/>
      <c r="B232" s="285"/>
      <c r="C232" s="285"/>
      <c r="D232" s="285"/>
    </row>
    <row r="233" spans="1:4">
      <c r="A233" s="285"/>
      <c r="B233" s="285"/>
      <c r="C233" s="285"/>
      <c r="D233" s="285"/>
    </row>
    <row r="234" spans="1:4">
      <c r="A234" s="285"/>
      <c r="B234" s="285"/>
      <c r="C234" s="285"/>
      <c r="D234" s="285"/>
    </row>
    <row r="235" spans="1:4">
      <c r="A235" s="285"/>
      <c r="B235" s="285"/>
      <c r="C235" s="285"/>
      <c r="D235" s="285"/>
    </row>
    <row r="236" spans="1:4">
      <c r="A236" s="285"/>
      <c r="B236" s="285"/>
      <c r="C236" s="285"/>
      <c r="D236" s="285"/>
    </row>
    <row r="237" spans="1:4">
      <c r="A237" s="285"/>
      <c r="B237" s="285"/>
      <c r="C237" s="285"/>
      <c r="D237" s="285"/>
    </row>
    <row r="238" spans="1:4">
      <c r="A238" s="285"/>
      <c r="B238" s="285"/>
      <c r="C238" s="285"/>
      <c r="D238" s="285"/>
    </row>
    <row r="239" spans="1:4">
      <c r="A239" s="285"/>
      <c r="B239" s="285"/>
      <c r="C239" s="285"/>
      <c r="D239" s="285"/>
    </row>
    <row r="240" spans="1:4">
      <c r="A240" s="285"/>
      <c r="B240" s="285"/>
      <c r="C240" s="285"/>
      <c r="D240" s="285"/>
    </row>
    <row r="241" spans="1:4">
      <c r="A241" s="285"/>
      <c r="B241" s="285"/>
      <c r="C241" s="285"/>
      <c r="D241" s="285"/>
    </row>
    <row r="242" spans="1:4">
      <c r="A242" s="285"/>
      <c r="B242" s="285"/>
      <c r="C242" s="285"/>
      <c r="D242" s="285"/>
    </row>
    <row r="243" spans="1:4">
      <c r="A243" s="285"/>
      <c r="B243" s="285"/>
      <c r="C243" s="285"/>
      <c r="D243" s="285"/>
    </row>
    <row r="244" spans="1:4">
      <c r="A244" s="285"/>
      <c r="B244" s="285"/>
      <c r="C244" s="285"/>
      <c r="D244" s="285"/>
    </row>
    <row r="245" spans="1:4">
      <c r="A245" s="285"/>
      <c r="B245" s="285"/>
      <c r="C245" s="285"/>
      <c r="D245" s="285"/>
    </row>
    <row r="246" spans="1:4">
      <c r="A246" s="285"/>
      <c r="B246" s="285"/>
      <c r="C246" s="285"/>
      <c r="D246" s="285"/>
    </row>
    <row r="247" spans="1:4">
      <c r="A247" s="285"/>
      <c r="B247" s="285"/>
      <c r="C247" s="285"/>
      <c r="D247" s="285"/>
    </row>
    <row r="248" spans="1:4">
      <c r="A248" s="285"/>
      <c r="B248" s="285"/>
      <c r="C248" s="285"/>
      <c r="D248" s="285"/>
    </row>
    <row r="249" spans="1:4">
      <c r="A249" s="285"/>
      <c r="B249" s="285"/>
      <c r="C249" s="285"/>
      <c r="D249" s="285"/>
    </row>
    <row r="250" spans="1:4">
      <c r="A250" s="285"/>
      <c r="B250" s="285"/>
      <c r="C250" s="285"/>
      <c r="D250" s="285"/>
    </row>
    <row r="251" spans="1:4">
      <c r="A251" s="285"/>
      <c r="B251" s="285"/>
      <c r="C251" s="285"/>
      <c r="D251" s="285"/>
    </row>
    <row r="252" spans="1:4">
      <c r="A252" s="285"/>
      <c r="B252" s="285"/>
      <c r="C252" s="285"/>
      <c r="D252" s="285"/>
    </row>
    <row r="253" spans="1:4">
      <c r="A253" s="285"/>
      <c r="B253" s="285"/>
      <c r="C253" s="285"/>
      <c r="D253" s="285"/>
    </row>
    <row r="254" spans="1:4">
      <c r="A254" s="285"/>
      <c r="B254" s="285"/>
      <c r="C254" s="285"/>
      <c r="D254" s="285"/>
    </row>
    <row r="255" spans="1:4">
      <c r="A255" s="285"/>
      <c r="B255" s="285"/>
      <c r="C255" s="285"/>
      <c r="D255" s="285"/>
    </row>
    <row r="256" spans="1:4">
      <c r="A256" s="285"/>
      <c r="B256" s="285"/>
      <c r="C256" s="285"/>
      <c r="D256" s="285"/>
    </row>
    <row r="257" spans="1:4">
      <c r="A257" s="285"/>
      <c r="B257" s="285"/>
      <c r="C257" s="285"/>
      <c r="D257" s="285"/>
    </row>
    <row r="258" spans="1:4">
      <c r="A258" s="285"/>
      <c r="B258" s="285"/>
      <c r="C258" s="285"/>
      <c r="D258" s="285"/>
    </row>
    <row r="259" spans="1:4">
      <c r="A259" s="285"/>
      <c r="B259" s="285"/>
      <c r="C259" s="285"/>
      <c r="D259" s="285"/>
    </row>
    <row r="260" spans="1:4">
      <c r="A260" s="285"/>
      <c r="B260" s="285"/>
      <c r="C260" s="285"/>
      <c r="D260" s="285"/>
    </row>
    <row r="261" spans="1:4">
      <c r="A261" s="285"/>
      <c r="B261" s="285"/>
      <c r="C261" s="285"/>
      <c r="D261" s="285"/>
    </row>
    <row r="262" spans="1:4">
      <c r="A262" s="285"/>
      <c r="B262" s="285"/>
      <c r="C262" s="285"/>
      <c r="D262" s="285"/>
    </row>
    <row r="263" spans="1:4">
      <c r="A263" s="285"/>
      <c r="B263" s="285"/>
      <c r="C263" s="285"/>
      <c r="D263" s="285"/>
    </row>
    <row r="264" spans="1:4">
      <c r="A264" s="285"/>
      <c r="B264" s="285"/>
      <c r="C264" s="285"/>
      <c r="D264" s="285"/>
    </row>
    <row r="265" spans="1:4">
      <c r="A265" s="285"/>
      <c r="B265" s="285"/>
      <c r="C265" s="285"/>
      <c r="D265" s="285"/>
    </row>
    <row r="266" spans="1:4">
      <c r="A266" s="285"/>
      <c r="B266" s="285"/>
      <c r="C266" s="285"/>
      <c r="D266" s="285"/>
    </row>
    <row r="267" spans="1:4">
      <c r="A267" s="285"/>
      <c r="B267" s="285"/>
      <c r="C267" s="285"/>
      <c r="D267" s="285"/>
    </row>
    <row r="268" spans="1:4">
      <c r="A268" s="285"/>
      <c r="B268" s="285"/>
      <c r="C268" s="285"/>
      <c r="D268" s="285"/>
    </row>
    <row r="269" spans="1:4">
      <c r="A269" s="285"/>
      <c r="B269" s="285"/>
      <c r="C269" s="285"/>
      <c r="D269" s="285"/>
    </row>
    <row r="270" spans="1:4">
      <c r="A270" s="285"/>
      <c r="B270" s="285"/>
      <c r="C270" s="285"/>
      <c r="D270" s="285"/>
    </row>
    <row r="271" spans="1:4">
      <c r="A271" s="285"/>
      <c r="B271" s="285"/>
      <c r="C271" s="285"/>
      <c r="D271" s="285"/>
    </row>
    <row r="272" spans="1:4">
      <c r="A272" s="285"/>
      <c r="B272" s="285"/>
      <c r="C272" s="285"/>
      <c r="D272" s="285"/>
    </row>
    <row r="273" spans="1:4">
      <c r="A273" s="285"/>
      <c r="B273" s="285"/>
      <c r="C273" s="285"/>
      <c r="D273" s="285"/>
    </row>
    <row r="274" spans="1:4">
      <c r="A274" s="285"/>
      <c r="B274" s="285"/>
      <c r="C274" s="285"/>
      <c r="D274" s="285"/>
    </row>
    <row r="275" spans="1:4">
      <c r="A275" s="285"/>
      <c r="B275" s="285"/>
      <c r="C275" s="285"/>
      <c r="D275" s="285"/>
    </row>
    <row r="276" spans="1:4">
      <c r="A276" s="285"/>
      <c r="B276" s="285"/>
      <c r="C276" s="285"/>
      <c r="D276" s="285"/>
    </row>
    <row r="277" spans="1:4">
      <c r="A277" s="285"/>
      <c r="B277" s="285"/>
      <c r="C277" s="285"/>
      <c r="D277" s="285"/>
    </row>
    <row r="278" spans="1:4">
      <c r="A278" s="285"/>
      <c r="B278" s="285"/>
      <c r="C278" s="285"/>
      <c r="D278" s="285"/>
    </row>
    <row r="279" spans="1:4">
      <c r="A279" s="285"/>
      <c r="B279" s="285"/>
      <c r="C279" s="285"/>
      <c r="D279" s="285"/>
    </row>
    <row r="280" spans="1:4">
      <c r="A280" s="285"/>
      <c r="B280" s="285"/>
      <c r="C280" s="285"/>
      <c r="D280" s="285"/>
    </row>
    <row r="281" spans="1:4">
      <c r="A281" s="285"/>
      <c r="B281" s="285"/>
      <c r="C281" s="285"/>
      <c r="D281" s="285"/>
    </row>
    <row r="282" spans="1:4">
      <c r="A282" s="285"/>
      <c r="B282" s="285"/>
      <c r="C282" s="285"/>
      <c r="D282" s="285"/>
    </row>
    <row r="283" spans="1:4">
      <c r="A283" s="285"/>
      <c r="B283" s="285"/>
      <c r="C283" s="285"/>
      <c r="D283" s="285"/>
    </row>
    <row r="284" spans="1:4">
      <c r="A284" s="285"/>
      <c r="B284" s="285"/>
      <c r="C284" s="285"/>
      <c r="D284" s="285"/>
    </row>
    <row r="285" spans="1:4">
      <c r="A285" s="285"/>
      <c r="B285" s="285"/>
      <c r="C285" s="285"/>
      <c r="D285" s="285"/>
    </row>
    <row r="286" spans="1:4">
      <c r="A286" s="285"/>
      <c r="B286" s="285"/>
      <c r="C286" s="285"/>
      <c r="D286" s="285"/>
    </row>
    <row r="287" spans="1:4">
      <c r="A287" s="285"/>
      <c r="B287" s="285"/>
      <c r="C287" s="285"/>
      <c r="D287" s="285"/>
    </row>
    <row r="288" spans="1:4">
      <c r="A288" s="285"/>
      <c r="B288" s="285"/>
      <c r="C288" s="285"/>
      <c r="D288" s="285"/>
    </row>
    <row r="289" spans="1:4">
      <c r="A289" s="285"/>
      <c r="B289" s="285"/>
      <c r="C289" s="285"/>
      <c r="D289" s="285"/>
    </row>
    <row r="290" spans="1:4">
      <c r="A290" s="285"/>
      <c r="B290" s="285"/>
      <c r="C290" s="285"/>
      <c r="D290" s="285"/>
    </row>
    <row r="291" spans="1:4">
      <c r="A291" s="285"/>
      <c r="B291" s="285"/>
      <c r="C291" s="285"/>
      <c r="D291" s="285"/>
    </row>
    <row r="292" spans="1:4">
      <c r="A292" s="285"/>
      <c r="B292" s="285"/>
      <c r="C292" s="285"/>
      <c r="D292" s="285"/>
    </row>
    <row r="293" spans="1:4">
      <c r="A293" s="285"/>
      <c r="B293" s="285"/>
      <c r="C293" s="285"/>
      <c r="D293" s="285"/>
    </row>
    <row r="294" spans="1:4">
      <c r="A294" s="285"/>
      <c r="B294" s="285"/>
      <c r="C294" s="285"/>
      <c r="D294" s="285"/>
    </row>
    <row r="295" spans="1:4">
      <c r="A295" s="285"/>
      <c r="B295" s="285"/>
      <c r="C295" s="285"/>
      <c r="D295" s="285"/>
    </row>
    <row r="296" spans="1:4">
      <c r="A296" s="285"/>
      <c r="B296" s="285"/>
      <c r="C296" s="285"/>
      <c r="D296" s="285"/>
    </row>
    <row r="297" spans="1:4">
      <c r="A297" s="285"/>
      <c r="B297" s="285"/>
      <c r="C297" s="285"/>
      <c r="D297" s="285"/>
    </row>
    <row r="298" spans="1:4">
      <c r="A298" s="285"/>
      <c r="B298" s="285"/>
      <c r="C298" s="285"/>
      <c r="D298" s="285"/>
    </row>
    <row r="299" spans="1:4">
      <c r="A299" s="285"/>
      <c r="B299" s="285"/>
      <c r="C299" s="285"/>
      <c r="D299" s="285"/>
    </row>
    <row r="300" spans="1:4">
      <c r="A300" s="285"/>
      <c r="B300" s="285"/>
      <c r="C300" s="285"/>
      <c r="D300" s="285"/>
    </row>
    <row r="301" spans="1:4">
      <c r="A301" s="285"/>
      <c r="B301" s="285"/>
      <c r="C301" s="285"/>
      <c r="D301" s="285"/>
    </row>
    <row r="302" spans="1:4">
      <c r="A302" s="285"/>
      <c r="B302" s="285"/>
      <c r="C302" s="285"/>
      <c r="D302" s="285"/>
    </row>
    <row r="303" spans="1:4">
      <c r="A303" s="285"/>
      <c r="B303" s="285"/>
      <c r="C303" s="285"/>
      <c r="D303" s="285"/>
    </row>
    <row r="304" spans="1:4">
      <c r="A304" s="285"/>
      <c r="B304" s="285"/>
      <c r="C304" s="285"/>
      <c r="D304" s="285"/>
    </row>
    <row r="305" spans="1:4">
      <c r="A305" s="285"/>
      <c r="B305" s="285"/>
      <c r="C305" s="285"/>
      <c r="D305" s="285"/>
    </row>
    <row r="306" spans="1:4">
      <c r="A306" s="285"/>
      <c r="B306" s="285"/>
      <c r="C306" s="285"/>
      <c r="D306" s="285"/>
    </row>
    <row r="307" spans="1:4">
      <c r="A307" s="285"/>
      <c r="B307" s="285"/>
      <c r="C307" s="285"/>
      <c r="D307" s="285"/>
    </row>
    <row r="308" spans="1:4">
      <c r="A308" s="285"/>
      <c r="B308" s="285"/>
      <c r="C308" s="285"/>
      <c r="D308" s="285"/>
    </row>
    <row r="309" spans="1:4">
      <c r="A309" s="285"/>
      <c r="B309" s="285"/>
      <c r="C309" s="285"/>
      <c r="D309" s="285"/>
    </row>
    <row r="310" spans="1:4">
      <c r="A310" s="285"/>
      <c r="B310" s="285"/>
      <c r="C310" s="285"/>
      <c r="D310" s="285"/>
    </row>
    <row r="311" spans="1:4">
      <c r="A311" s="285"/>
      <c r="B311" s="285"/>
      <c r="C311" s="285"/>
      <c r="D311" s="285"/>
    </row>
    <row r="312" spans="1:4">
      <c r="A312" s="285"/>
      <c r="B312" s="285"/>
      <c r="C312" s="285"/>
      <c r="D312" s="285"/>
    </row>
    <row r="313" spans="1:4">
      <c r="A313" s="285"/>
      <c r="B313" s="285"/>
      <c r="C313" s="285"/>
      <c r="D313" s="285"/>
    </row>
    <row r="314" spans="1:4">
      <c r="A314" s="285"/>
      <c r="B314" s="285"/>
      <c r="C314" s="285"/>
      <c r="D314" s="285"/>
    </row>
    <row r="315" spans="1:4">
      <c r="A315" s="285"/>
      <c r="B315" s="285"/>
      <c r="C315" s="285"/>
      <c r="D315" s="285"/>
    </row>
    <row r="316" spans="1:4">
      <c r="A316" s="285"/>
      <c r="B316" s="285"/>
      <c r="C316" s="285"/>
      <c r="D316" s="285"/>
    </row>
    <row r="317" spans="1:4">
      <c r="A317" s="285"/>
      <c r="B317" s="285"/>
      <c r="C317" s="285"/>
      <c r="D317" s="285"/>
    </row>
    <row r="318" spans="1:4">
      <c r="A318" s="285"/>
      <c r="B318" s="285"/>
      <c r="C318" s="285"/>
      <c r="D318" s="285"/>
    </row>
    <row r="319" spans="1:4">
      <c r="A319" s="285"/>
      <c r="B319" s="285"/>
      <c r="C319" s="285"/>
      <c r="D319" s="285"/>
    </row>
    <row r="320" spans="1:4">
      <c r="A320" s="285"/>
      <c r="B320" s="285"/>
      <c r="C320" s="285"/>
      <c r="D320" s="285"/>
    </row>
    <row r="321" spans="1:4">
      <c r="A321" s="285"/>
      <c r="B321" s="285"/>
      <c r="C321" s="285"/>
      <c r="D321" s="285"/>
    </row>
    <row r="322" spans="1:4">
      <c r="A322" s="285"/>
      <c r="B322" s="285"/>
      <c r="C322" s="285"/>
      <c r="D322" s="285"/>
    </row>
    <row r="323" spans="1:4">
      <c r="A323" s="285"/>
      <c r="B323" s="285"/>
      <c r="C323" s="285"/>
      <c r="D323" s="285"/>
    </row>
    <row r="324" spans="1:4">
      <c r="A324" s="285"/>
      <c r="B324" s="285"/>
      <c r="C324" s="285"/>
      <c r="D324" s="285"/>
    </row>
    <row r="325" spans="1:4">
      <c r="A325" s="285"/>
      <c r="B325" s="285"/>
      <c r="C325" s="285"/>
      <c r="D325" s="285"/>
    </row>
    <row r="326" spans="1:4">
      <c r="A326" s="285"/>
      <c r="B326" s="285"/>
      <c r="C326" s="285"/>
      <c r="D326" s="285"/>
    </row>
    <row r="327" spans="1:4">
      <c r="A327" s="285"/>
      <c r="B327" s="285"/>
      <c r="C327" s="285"/>
      <c r="D327" s="285"/>
    </row>
    <row r="328" spans="1:4">
      <c r="A328" s="285"/>
      <c r="B328" s="285"/>
      <c r="C328" s="285"/>
      <c r="D328" s="285"/>
    </row>
    <row r="329" spans="1:4">
      <c r="A329" s="285"/>
      <c r="B329" s="285"/>
      <c r="C329" s="285"/>
      <c r="D329" s="285"/>
    </row>
    <row r="330" spans="1:4">
      <c r="A330" s="285"/>
      <c r="B330" s="285"/>
      <c r="C330" s="285"/>
      <c r="D330" s="285"/>
    </row>
    <row r="331" spans="1:4">
      <c r="A331" s="285"/>
      <c r="B331" s="285"/>
      <c r="C331" s="285"/>
      <c r="D331" s="285"/>
    </row>
    <row r="332" spans="1:4">
      <c r="A332" s="285"/>
      <c r="B332" s="285"/>
      <c r="C332" s="285"/>
      <c r="D332" s="285"/>
    </row>
    <row r="333" spans="1:4">
      <c r="A333" s="285"/>
      <c r="B333" s="285"/>
      <c r="C333" s="285"/>
      <c r="D333" s="285"/>
    </row>
    <row r="334" spans="1:4">
      <c r="A334" s="285"/>
      <c r="B334" s="285"/>
      <c r="C334" s="285"/>
      <c r="D334" s="285"/>
    </row>
    <row r="335" spans="1:4">
      <c r="A335" s="285"/>
      <c r="B335" s="285"/>
      <c r="C335" s="285"/>
      <c r="D335" s="285"/>
    </row>
    <row r="336" spans="1:4">
      <c r="A336" s="285"/>
      <c r="B336" s="285"/>
      <c r="C336" s="285"/>
      <c r="D336" s="285"/>
    </row>
    <row r="337" spans="1:4">
      <c r="A337" s="285"/>
      <c r="B337" s="285"/>
      <c r="C337" s="285"/>
      <c r="D337" s="285"/>
    </row>
    <row r="338" spans="1:4">
      <c r="A338" s="285"/>
      <c r="B338" s="285"/>
      <c r="C338" s="285"/>
      <c r="D338" s="285"/>
    </row>
    <row r="339" spans="1:4">
      <c r="A339" s="285"/>
      <c r="B339" s="285"/>
      <c r="C339" s="285"/>
      <c r="D339" s="285"/>
    </row>
    <row r="340" spans="1:4">
      <c r="A340" s="285"/>
      <c r="B340" s="285"/>
      <c r="C340" s="285"/>
      <c r="D340" s="285"/>
    </row>
    <row r="341" spans="1:4">
      <c r="A341" s="285"/>
      <c r="B341" s="285"/>
      <c r="C341" s="285"/>
      <c r="D341" s="285"/>
    </row>
    <row r="342" spans="1:4">
      <c r="A342" s="285"/>
      <c r="B342" s="285"/>
      <c r="C342" s="285"/>
      <c r="D342" s="285"/>
    </row>
    <row r="343" spans="1:4">
      <c r="A343" s="450"/>
    </row>
    <row r="344" spans="1:4">
      <c r="A344" s="450"/>
    </row>
    <row r="345" spans="1:4">
      <c r="A345" s="450"/>
    </row>
    <row r="346" spans="1:4">
      <c r="A346" s="450"/>
    </row>
    <row r="347" spans="1:4">
      <c r="A347" s="450"/>
    </row>
    <row r="348" spans="1:4">
      <c r="A348" s="450"/>
    </row>
    <row r="349" spans="1:4">
      <c r="A349" s="450"/>
    </row>
  </sheetData>
  <mergeCells count="3">
    <mergeCell ref="A3:J7"/>
    <mergeCell ref="B93:D93"/>
    <mergeCell ref="B94:D94"/>
  </mergeCells>
  <phoneticPr fontId="31" type="noConversion"/>
  <pageMargins left="0.75" right="0.75" top="1" bottom="1" header="0.5" footer="0.5"/>
  <pageSetup scale="54" orientation="portrait" r:id="rId1"/>
  <headerFooter alignWithMargins="0"/>
  <ignoredErrors>
    <ignoredError sqref="D80" numberStoredAsText="1"/>
  </ignoredErrors>
</worksheet>
</file>

<file path=xl/worksheets/sheet26.xml><?xml version="1.0" encoding="utf-8"?>
<worksheet xmlns="http://schemas.openxmlformats.org/spreadsheetml/2006/main" xmlns:r="http://schemas.openxmlformats.org/officeDocument/2006/relationships">
  <sheetPr codeName="Sheet27"/>
  <dimension ref="A1:EU69"/>
  <sheetViews>
    <sheetView workbookViewId="0">
      <selection activeCell="AZ9" sqref="AZ9"/>
    </sheetView>
  </sheetViews>
  <sheetFormatPr defaultRowHeight="12.75"/>
  <cols>
    <col min="1" max="1" width="32" customWidth="1"/>
    <col min="2" max="2" width="31.7109375" bestFit="1" customWidth="1"/>
    <col min="4" max="4" width="23" bestFit="1" customWidth="1"/>
    <col min="5" max="5" width="30" bestFit="1" customWidth="1"/>
    <col min="27" max="27" width="6" bestFit="1" customWidth="1"/>
    <col min="28" max="28" width="18.42578125" bestFit="1" customWidth="1"/>
    <col min="29" max="29" width="3.85546875" bestFit="1" customWidth="1"/>
    <col min="30" max="30" width="6" bestFit="1" customWidth="1"/>
    <col min="31" max="31" width="7.5703125" bestFit="1" customWidth="1"/>
    <col min="32" max="32" width="6" bestFit="1" customWidth="1"/>
    <col min="33" max="33" width="5" bestFit="1" customWidth="1"/>
    <col min="34" max="34" width="3.42578125" bestFit="1" customWidth="1"/>
    <col min="36" max="36" width="1.28515625" customWidth="1"/>
    <col min="42" max="42" width="1.28515625" customWidth="1"/>
    <col min="50" max="50" width="9.5703125" bestFit="1" customWidth="1"/>
  </cols>
  <sheetData>
    <row r="1" spans="1:151">
      <c r="H1" s="41" t="s">
        <v>43</v>
      </c>
      <c r="I1" s="41" t="s">
        <v>66</v>
      </c>
      <c r="J1" s="41" t="s">
        <v>30</v>
      </c>
      <c r="K1" s="41" t="s">
        <v>67</v>
      </c>
      <c r="L1" s="41" t="s">
        <v>68</v>
      </c>
      <c r="M1" s="41" t="s">
        <v>69</v>
      </c>
      <c r="N1" s="41" t="s">
        <v>70</v>
      </c>
      <c r="Q1" s="41" t="s">
        <v>43</v>
      </c>
      <c r="R1" s="41" t="s">
        <v>66</v>
      </c>
      <c r="S1" s="41" t="s">
        <v>30</v>
      </c>
      <c r="T1" s="41" t="s">
        <v>67</v>
      </c>
      <c r="U1" s="41" t="s">
        <v>68</v>
      </c>
      <c r="V1" s="41" t="s">
        <v>69</v>
      </c>
      <c r="W1" s="41" t="s">
        <v>70</v>
      </c>
      <c r="AA1" s="533" t="s">
        <v>75</v>
      </c>
      <c r="AB1" s="533"/>
      <c r="AC1" s="533"/>
      <c r="AD1" s="533"/>
      <c r="AE1" s="533"/>
      <c r="AF1" s="533"/>
      <c r="AG1" s="533"/>
      <c r="AH1" s="533"/>
      <c r="AI1" s="533"/>
      <c r="AK1" s="533" t="s">
        <v>76</v>
      </c>
      <c r="AL1" s="533"/>
      <c r="AM1" s="533"/>
      <c r="AN1" s="533"/>
      <c r="AO1" s="533"/>
    </row>
    <row r="2" spans="1:151" ht="13.5" thickBot="1">
      <c r="H2" s="43">
        <v>1984</v>
      </c>
      <c r="I2" s="42" t="s">
        <v>44</v>
      </c>
      <c r="J2" s="43">
        <v>366</v>
      </c>
      <c r="K2" s="43">
        <v>0.5586612021857924</v>
      </c>
      <c r="L2" s="43">
        <v>6.4451639344262306</v>
      </c>
      <c r="M2" s="43">
        <v>1.2796994535519126</v>
      </c>
      <c r="N2" s="42" t="s">
        <v>58</v>
      </c>
      <c r="Q2" s="43">
        <v>1973</v>
      </c>
      <c r="R2" s="42" t="s">
        <v>44</v>
      </c>
      <c r="S2" s="43">
        <v>1</v>
      </c>
      <c r="T2" s="43">
        <v>2.35</v>
      </c>
      <c r="U2" s="43">
        <v>37.72</v>
      </c>
      <c r="V2" s="43">
        <v>3.33</v>
      </c>
      <c r="W2" s="42" t="s">
        <v>56</v>
      </c>
    </row>
    <row r="3" spans="1:151" ht="13.5" thickBot="1">
      <c r="A3" s="41" t="s">
        <v>61</v>
      </c>
      <c r="B3" s="41" t="s">
        <v>62</v>
      </c>
      <c r="D3" s="41" t="s">
        <v>53</v>
      </c>
      <c r="E3" s="41" t="s">
        <v>54</v>
      </c>
      <c r="H3" s="43">
        <v>1984</v>
      </c>
      <c r="I3" s="42" t="s">
        <v>45</v>
      </c>
      <c r="J3" s="43">
        <v>96</v>
      </c>
      <c r="K3" s="43">
        <v>1.2730208333333335</v>
      </c>
      <c r="L3" s="43">
        <v>21.961979166666666</v>
      </c>
      <c r="M3" s="43">
        <v>2.3278124999999998</v>
      </c>
      <c r="N3" s="42" t="s">
        <v>58</v>
      </c>
      <c r="Q3" s="43">
        <v>1977</v>
      </c>
      <c r="R3" s="42" t="s">
        <v>44</v>
      </c>
      <c r="S3" s="43">
        <v>1</v>
      </c>
      <c r="T3" s="43">
        <v>6.91</v>
      </c>
      <c r="U3" s="43">
        <v>90.45</v>
      </c>
      <c r="V3" s="43">
        <v>3.28</v>
      </c>
      <c r="W3" s="42" t="s">
        <v>56</v>
      </c>
      <c r="AA3" s="105" t="s">
        <v>71</v>
      </c>
      <c r="AB3" s="106" t="s">
        <v>72</v>
      </c>
      <c r="AC3" s="109" t="s">
        <v>49</v>
      </c>
      <c r="AD3" s="110" t="s">
        <v>44</v>
      </c>
      <c r="AE3" s="110" t="s">
        <v>50</v>
      </c>
      <c r="AF3" s="110" t="s">
        <v>45</v>
      </c>
      <c r="AG3" s="110" t="s">
        <v>46</v>
      </c>
      <c r="AH3" s="110" t="s">
        <v>47</v>
      </c>
      <c r="AI3" s="111" t="s">
        <v>60</v>
      </c>
      <c r="AK3" s="124" t="s">
        <v>71</v>
      </c>
      <c r="AL3" s="125" t="s">
        <v>14</v>
      </c>
      <c r="AM3" s="126" t="s">
        <v>16</v>
      </c>
      <c r="AN3" s="126" t="s">
        <v>17</v>
      </c>
      <c r="AO3" s="127" t="s">
        <v>15</v>
      </c>
      <c r="AQ3" s="106" t="s">
        <v>71</v>
      </c>
      <c r="AR3" s="143" t="s">
        <v>44</v>
      </c>
      <c r="AS3" s="144" t="s">
        <v>45</v>
      </c>
      <c r="AT3" s="144" t="s">
        <v>46</v>
      </c>
      <c r="AU3" s="145" t="s">
        <v>60</v>
      </c>
      <c r="AX3" s="147" t="s">
        <v>71</v>
      </c>
      <c r="AY3" s="148">
        <v>1900</v>
      </c>
      <c r="AZ3" s="148">
        <v>1904</v>
      </c>
      <c r="BA3" s="148">
        <v>1905</v>
      </c>
      <c r="BB3" s="148">
        <v>1909</v>
      </c>
      <c r="BC3" s="148">
        <v>1910</v>
      </c>
      <c r="BD3" s="148">
        <v>1911</v>
      </c>
      <c r="BE3" s="148">
        <v>1912</v>
      </c>
      <c r="BF3" s="148">
        <v>1913</v>
      </c>
      <c r="BG3" s="148">
        <v>1914</v>
      </c>
      <c r="BH3" s="148">
        <v>1915</v>
      </c>
      <c r="BI3" s="148">
        <v>1916</v>
      </c>
      <c r="BJ3" s="148">
        <v>1917</v>
      </c>
      <c r="BK3" s="148">
        <v>1918</v>
      </c>
      <c r="BL3" s="148">
        <v>1919</v>
      </c>
      <c r="BM3" s="148">
        <v>1920</v>
      </c>
      <c r="BN3" s="148">
        <v>1921</v>
      </c>
      <c r="BO3" s="148">
        <v>1922</v>
      </c>
      <c r="BP3" s="148">
        <v>1923</v>
      </c>
      <c r="BQ3" s="148">
        <v>1924</v>
      </c>
      <c r="BR3" s="148">
        <v>1925</v>
      </c>
      <c r="BS3" s="148">
        <v>1926</v>
      </c>
      <c r="BT3" s="148">
        <v>1927</v>
      </c>
      <c r="BU3" s="148">
        <v>1928</v>
      </c>
      <c r="BV3" s="148">
        <v>1929</v>
      </c>
      <c r="BW3" s="148">
        <v>1930</v>
      </c>
      <c r="BX3" s="148">
        <v>1931</v>
      </c>
      <c r="BY3" s="148">
        <v>1932</v>
      </c>
      <c r="BZ3" s="148">
        <v>1933</v>
      </c>
      <c r="CA3" s="148">
        <v>1934</v>
      </c>
      <c r="CB3" s="148">
        <v>1935</v>
      </c>
      <c r="CC3" s="148">
        <v>1936</v>
      </c>
      <c r="CD3" s="148">
        <v>1937</v>
      </c>
      <c r="CE3" s="148">
        <v>1938</v>
      </c>
      <c r="CF3" s="148">
        <v>1939</v>
      </c>
      <c r="CG3" s="148">
        <v>1940</v>
      </c>
      <c r="CH3" s="148">
        <v>1941</v>
      </c>
      <c r="CI3" s="148">
        <v>1942</v>
      </c>
      <c r="CJ3" s="148">
        <v>1943</v>
      </c>
      <c r="CK3" s="148">
        <v>1944</v>
      </c>
      <c r="CL3" s="148">
        <v>1945</v>
      </c>
      <c r="CM3" s="148">
        <v>1946</v>
      </c>
      <c r="CN3" s="148">
        <v>1947</v>
      </c>
      <c r="CO3" s="148">
        <v>1948</v>
      </c>
      <c r="CP3" s="148">
        <v>1949</v>
      </c>
      <c r="CQ3" s="148">
        <v>1950</v>
      </c>
      <c r="CR3" s="148">
        <v>1951</v>
      </c>
      <c r="CS3" s="148">
        <v>1952</v>
      </c>
      <c r="CT3" s="148">
        <v>1953</v>
      </c>
      <c r="CU3" s="148">
        <v>1954</v>
      </c>
      <c r="CV3" s="148">
        <v>1955</v>
      </c>
      <c r="CW3" s="148">
        <v>1956</v>
      </c>
      <c r="CX3" s="148">
        <v>1957</v>
      </c>
      <c r="CY3" s="148">
        <v>1958</v>
      </c>
      <c r="CZ3" s="148">
        <v>1959</v>
      </c>
      <c r="DA3" s="148">
        <v>1960</v>
      </c>
      <c r="DB3" s="148">
        <v>1961</v>
      </c>
      <c r="DC3" s="148">
        <v>1962</v>
      </c>
      <c r="DD3" s="148">
        <v>1963</v>
      </c>
      <c r="DE3" s="148">
        <v>1964</v>
      </c>
      <c r="DF3" s="148">
        <v>1965</v>
      </c>
      <c r="DG3" s="148">
        <v>1966</v>
      </c>
      <c r="DH3" s="148">
        <v>1967</v>
      </c>
      <c r="DI3" s="148">
        <v>1968</v>
      </c>
      <c r="DJ3" s="148">
        <v>1969</v>
      </c>
      <c r="DK3" s="148">
        <v>1970</v>
      </c>
      <c r="DL3" s="148">
        <v>1971</v>
      </c>
      <c r="DM3" s="148">
        <v>1972</v>
      </c>
      <c r="DN3" s="148">
        <v>1973</v>
      </c>
      <c r="DO3" s="148">
        <v>1974</v>
      </c>
      <c r="DP3" s="148">
        <v>1975</v>
      </c>
      <c r="DQ3" s="148">
        <v>1976</v>
      </c>
      <c r="DR3" s="148">
        <v>1977</v>
      </c>
      <c r="DS3" s="148">
        <v>1978</v>
      </c>
      <c r="DT3" s="148">
        <v>1979</v>
      </c>
      <c r="DU3" s="148">
        <v>1980</v>
      </c>
      <c r="DV3" s="148">
        <v>1981</v>
      </c>
      <c r="DW3" s="148">
        <v>1982</v>
      </c>
      <c r="DX3" s="148">
        <v>1983</v>
      </c>
      <c r="DY3" s="148">
        <v>1984</v>
      </c>
      <c r="DZ3" s="148">
        <v>1985</v>
      </c>
      <c r="EA3" s="148">
        <v>1986</v>
      </c>
      <c r="EB3" s="148">
        <v>1987</v>
      </c>
      <c r="EC3" s="148">
        <v>1988</v>
      </c>
      <c r="ED3" s="148">
        <v>1989</v>
      </c>
      <c r="EE3" s="148">
        <v>1990</v>
      </c>
      <c r="EF3" s="148">
        <v>1991</v>
      </c>
      <c r="EG3" s="148">
        <v>1992</v>
      </c>
      <c r="EH3" s="148">
        <v>1993</v>
      </c>
      <c r="EI3" s="148">
        <v>1994</v>
      </c>
      <c r="EJ3" s="148">
        <v>1995</v>
      </c>
      <c r="EK3" s="148">
        <v>1996</v>
      </c>
      <c r="EL3" s="148">
        <v>1997</v>
      </c>
      <c r="EM3" s="148">
        <v>1998</v>
      </c>
      <c r="EN3" s="148">
        <v>1999</v>
      </c>
      <c r="EO3" s="148">
        <v>2000</v>
      </c>
      <c r="EP3" s="148">
        <v>2001</v>
      </c>
      <c r="EQ3" s="148">
        <v>2002</v>
      </c>
      <c r="ER3" s="148">
        <v>2003</v>
      </c>
      <c r="ES3" s="148">
        <v>2004</v>
      </c>
      <c r="ET3" s="148">
        <v>2005</v>
      </c>
      <c r="EU3" s="148">
        <v>2006</v>
      </c>
    </row>
    <row r="4" spans="1:151">
      <c r="A4" s="42" t="s">
        <v>27</v>
      </c>
      <c r="B4" s="43">
        <v>0</v>
      </c>
      <c r="D4" s="42" t="s">
        <v>55</v>
      </c>
      <c r="E4" s="43">
        <v>15241</v>
      </c>
      <c r="H4" s="43">
        <v>1984</v>
      </c>
      <c r="I4" s="42" t="s">
        <v>46</v>
      </c>
      <c r="J4" s="43">
        <v>63</v>
      </c>
      <c r="K4" s="43">
        <v>1.3909523809523809</v>
      </c>
      <c r="L4" s="43">
        <v>24.375714285714285</v>
      </c>
      <c r="M4" s="43">
        <v>2.5693650793650793</v>
      </c>
      <c r="N4" s="42" t="s">
        <v>58</v>
      </c>
      <c r="Q4" s="43">
        <v>1982</v>
      </c>
      <c r="R4" s="42" t="s">
        <v>44</v>
      </c>
      <c r="S4" s="43">
        <v>1</v>
      </c>
      <c r="T4" s="43">
        <v>11.78</v>
      </c>
      <c r="U4" s="43">
        <v>44.11</v>
      </c>
      <c r="V4" s="43">
        <v>0.85</v>
      </c>
      <c r="W4" s="42" t="s">
        <v>56</v>
      </c>
      <c r="AA4" s="97">
        <v>1984</v>
      </c>
      <c r="AB4" s="107">
        <f>SUM(AC4:AG4)</f>
        <v>387</v>
      </c>
      <c r="AC4" s="112">
        <v>10</v>
      </c>
      <c r="AD4" s="98">
        <v>224</v>
      </c>
      <c r="AE4" s="98">
        <v>22</v>
      </c>
      <c r="AF4" s="98">
        <v>69</v>
      </c>
      <c r="AG4" s="98">
        <v>62</v>
      </c>
      <c r="AH4" s="98">
        <v>0</v>
      </c>
      <c r="AI4" s="114">
        <f t="shared" ref="AI4:AI27" si="0">SUM(AE4,AC4)</f>
        <v>32</v>
      </c>
      <c r="AK4" s="128">
        <v>1984</v>
      </c>
      <c r="AL4" s="121">
        <v>0</v>
      </c>
      <c r="AM4" s="122">
        <v>0</v>
      </c>
      <c r="AN4" s="122">
        <v>0</v>
      </c>
      <c r="AO4" s="123">
        <v>6</v>
      </c>
      <c r="AQ4" s="129">
        <v>1984</v>
      </c>
      <c r="AR4" s="140">
        <f>(AD4-AO4)</f>
        <v>218</v>
      </c>
      <c r="AS4" s="141">
        <f>(AF4-AM4)</f>
        <v>69</v>
      </c>
      <c r="AT4" s="141">
        <f>(AG4-AN4)</f>
        <v>62</v>
      </c>
      <c r="AU4" s="142">
        <f>SUM(AI4-AL4)</f>
        <v>32</v>
      </c>
      <c r="AX4" s="147" t="s">
        <v>77</v>
      </c>
      <c r="AY4" s="148">
        <v>1</v>
      </c>
      <c r="AZ4" s="148">
        <v>1</v>
      </c>
      <c r="BA4" s="148">
        <v>1</v>
      </c>
      <c r="BB4" s="148">
        <v>1</v>
      </c>
      <c r="BC4" s="148">
        <v>9</v>
      </c>
      <c r="BD4" s="148">
        <v>4</v>
      </c>
      <c r="BE4" s="148">
        <v>6</v>
      </c>
      <c r="BF4" s="148">
        <v>5</v>
      </c>
      <c r="BG4" s="148">
        <v>19</v>
      </c>
      <c r="BH4" s="148">
        <v>14</v>
      </c>
      <c r="BI4" s="148">
        <v>6</v>
      </c>
      <c r="BJ4" s="148">
        <v>7</v>
      </c>
      <c r="BK4" s="148">
        <v>2</v>
      </c>
      <c r="BL4" s="148">
        <v>12</v>
      </c>
      <c r="BM4" s="148">
        <v>27</v>
      </c>
      <c r="BN4" s="148">
        <v>8</v>
      </c>
      <c r="BO4" s="148">
        <v>25</v>
      </c>
      <c r="BP4" s="148">
        <v>118</v>
      </c>
      <c r="BQ4" s="148">
        <v>27</v>
      </c>
      <c r="BR4" s="148">
        <v>17</v>
      </c>
      <c r="BS4" s="148">
        <v>47</v>
      </c>
      <c r="BT4" s="148">
        <v>46</v>
      </c>
      <c r="BU4" s="148">
        <v>109</v>
      </c>
      <c r="BV4" s="148">
        <v>256</v>
      </c>
      <c r="BW4" s="148">
        <v>374</v>
      </c>
      <c r="BX4" s="148">
        <v>442</v>
      </c>
      <c r="BY4" s="148">
        <v>252</v>
      </c>
      <c r="BZ4" s="148">
        <v>102</v>
      </c>
      <c r="CA4" s="148">
        <v>188</v>
      </c>
      <c r="CB4" s="148">
        <v>99</v>
      </c>
      <c r="CC4" s="148">
        <v>149</v>
      </c>
      <c r="CD4" s="148">
        <v>193</v>
      </c>
      <c r="CE4" s="148">
        <v>88</v>
      </c>
      <c r="CF4" s="148">
        <v>156</v>
      </c>
      <c r="CG4" s="148">
        <v>228</v>
      </c>
      <c r="CH4" s="148">
        <v>188</v>
      </c>
      <c r="CI4" s="148">
        <v>45</v>
      </c>
      <c r="CJ4" s="148">
        <v>9</v>
      </c>
      <c r="CK4" s="148">
        <v>15</v>
      </c>
      <c r="CL4" s="148">
        <v>37</v>
      </c>
      <c r="CM4" s="148">
        <v>134</v>
      </c>
      <c r="CN4" s="148">
        <v>140</v>
      </c>
      <c r="CO4" s="148">
        <v>218</v>
      </c>
      <c r="CP4" s="148">
        <v>184</v>
      </c>
      <c r="CQ4" s="148">
        <v>292</v>
      </c>
      <c r="CR4" s="148">
        <v>308</v>
      </c>
      <c r="CS4" s="148">
        <v>221</v>
      </c>
      <c r="CT4" s="148">
        <v>311</v>
      </c>
      <c r="CU4" s="148">
        <v>289</v>
      </c>
      <c r="CV4" s="148">
        <v>664</v>
      </c>
      <c r="CW4" s="148">
        <v>529</v>
      </c>
      <c r="CX4" s="148">
        <v>614</v>
      </c>
      <c r="CY4" s="148">
        <v>251</v>
      </c>
      <c r="CZ4" s="148">
        <v>363</v>
      </c>
      <c r="DA4" s="148">
        <v>374</v>
      </c>
      <c r="DB4" s="148">
        <v>375</v>
      </c>
      <c r="DC4" s="148">
        <v>561</v>
      </c>
      <c r="DD4" s="148">
        <v>804</v>
      </c>
      <c r="DE4" s="148">
        <v>1104</v>
      </c>
      <c r="DF4" s="148">
        <v>1664</v>
      </c>
      <c r="DG4" s="148">
        <v>2013</v>
      </c>
      <c r="DH4" s="148">
        <v>2215</v>
      </c>
      <c r="DI4" s="148">
        <v>2040</v>
      </c>
      <c r="DJ4" s="148">
        <v>2304</v>
      </c>
      <c r="DK4" s="148">
        <v>2207</v>
      </c>
      <c r="DL4" s="148">
        <v>1910</v>
      </c>
      <c r="DM4" s="148">
        <v>2387</v>
      </c>
      <c r="DN4" s="148">
        <v>2264</v>
      </c>
      <c r="DO4" s="148">
        <v>1844</v>
      </c>
      <c r="DP4" s="148">
        <v>1508</v>
      </c>
      <c r="DQ4" s="148">
        <v>1973</v>
      </c>
      <c r="DR4" s="148">
        <v>2567</v>
      </c>
      <c r="DS4" s="148">
        <v>3405</v>
      </c>
      <c r="DT4" s="148">
        <v>4352</v>
      </c>
      <c r="DU4" s="148">
        <v>3212</v>
      </c>
      <c r="DV4" s="148">
        <v>3452</v>
      </c>
      <c r="DW4" s="148">
        <v>3971</v>
      </c>
      <c r="DX4" s="148">
        <v>6262</v>
      </c>
      <c r="DY4" s="148">
        <v>11630</v>
      </c>
      <c r="DZ4" s="148">
        <v>17664</v>
      </c>
      <c r="EA4" s="148">
        <v>27160</v>
      </c>
      <c r="EB4" s="148">
        <v>39636</v>
      </c>
      <c r="EC4" s="148">
        <v>54959</v>
      </c>
      <c r="ED4" s="148">
        <v>67530</v>
      </c>
      <c r="EE4" s="148">
        <v>75391</v>
      </c>
      <c r="EF4" s="148">
        <v>89882</v>
      </c>
      <c r="EG4" s="148">
        <v>119084</v>
      </c>
      <c r="EH4" s="148">
        <v>165716</v>
      </c>
      <c r="EI4" s="148">
        <v>207270</v>
      </c>
      <c r="EJ4" s="148">
        <v>256420</v>
      </c>
      <c r="EK4" s="148">
        <v>257291</v>
      </c>
      <c r="EL4" s="148">
        <v>314477</v>
      </c>
      <c r="EM4" s="148">
        <v>335068</v>
      </c>
      <c r="EN4" s="148">
        <v>373922</v>
      </c>
      <c r="EO4" s="148">
        <v>413770</v>
      </c>
      <c r="EP4" s="148">
        <v>387232</v>
      </c>
      <c r="EQ4" s="148">
        <v>390774</v>
      </c>
      <c r="ER4" s="148">
        <v>382511</v>
      </c>
      <c r="ES4" s="148">
        <v>386029</v>
      </c>
      <c r="ET4" s="148">
        <v>373023</v>
      </c>
      <c r="EU4" s="148">
        <v>78331</v>
      </c>
    </row>
    <row r="5" spans="1:151">
      <c r="A5" s="42" t="s">
        <v>56</v>
      </c>
      <c r="B5" s="43">
        <v>74981</v>
      </c>
      <c r="D5" s="42" t="s">
        <v>56</v>
      </c>
      <c r="E5" s="43">
        <v>70118</v>
      </c>
      <c r="H5" s="43">
        <v>1985</v>
      </c>
      <c r="I5" s="42" t="s">
        <v>44</v>
      </c>
      <c r="J5" s="43">
        <v>660</v>
      </c>
      <c r="K5" s="43">
        <v>0.62784848484848488</v>
      </c>
      <c r="L5" s="43">
        <v>6.7677121212121216</v>
      </c>
      <c r="M5" s="43">
        <v>1.4083787878787879</v>
      </c>
      <c r="N5" s="42" t="s">
        <v>58</v>
      </c>
      <c r="Q5" s="43">
        <v>1983</v>
      </c>
      <c r="R5" s="42" t="s">
        <v>44</v>
      </c>
      <c r="S5" s="43">
        <v>2</v>
      </c>
      <c r="T5" s="43">
        <v>2.9550000000000001</v>
      </c>
      <c r="U5" s="43">
        <v>30.01</v>
      </c>
      <c r="V5" s="43">
        <v>1.865</v>
      </c>
      <c r="W5" s="42" t="s">
        <v>56</v>
      </c>
      <c r="AA5" s="97">
        <v>1985</v>
      </c>
      <c r="AB5" s="107">
        <f t="shared" ref="AB5:AB26" si="1">SUM(AC5:AG5)</f>
        <v>601</v>
      </c>
      <c r="AC5" s="112">
        <v>8</v>
      </c>
      <c r="AD5" s="98">
        <v>369</v>
      </c>
      <c r="AE5" s="98">
        <v>30</v>
      </c>
      <c r="AF5" s="98">
        <v>102</v>
      </c>
      <c r="AG5" s="98">
        <v>92</v>
      </c>
      <c r="AH5" s="98">
        <v>1</v>
      </c>
      <c r="AI5" s="114">
        <f t="shared" si="0"/>
        <v>38</v>
      </c>
      <c r="AK5" s="129">
        <v>1985</v>
      </c>
      <c r="AL5" s="112">
        <v>0</v>
      </c>
      <c r="AM5" s="98">
        <v>0</v>
      </c>
      <c r="AN5" s="98">
        <v>1</v>
      </c>
      <c r="AO5" s="117">
        <v>9</v>
      </c>
      <c r="AQ5" s="129">
        <v>1985</v>
      </c>
      <c r="AR5" s="137">
        <f t="shared" ref="AR5:AR26" si="2">(AD5-AO5)</f>
        <v>360</v>
      </c>
      <c r="AS5" s="116">
        <f t="shared" ref="AS5:AS26" si="3">(AF5-AM5)</f>
        <v>102</v>
      </c>
      <c r="AT5" s="116">
        <f t="shared" ref="AT5:AT26" si="4">(AG5-AN5)</f>
        <v>91</v>
      </c>
      <c r="AU5" s="114">
        <f t="shared" ref="AU5:AU26" si="5">SUM(AI5-AL5)</f>
        <v>38</v>
      </c>
    </row>
    <row r="6" spans="1:151">
      <c r="A6" s="42" t="s">
        <v>58</v>
      </c>
      <c r="B6" s="43">
        <v>1272189</v>
      </c>
      <c r="D6" s="42" t="s">
        <v>57</v>
      </c>
      <c r="E6" s="43">
        <v>686561</v>
      </c>
      <c r="H6" s="43">
        <v>1985</v>
      </c>
      <c r="I6" s="42" t="s">
        <v>45</v>
      </c>
      <c r="J6" s="43">
        <v>134</v>
      </c>
      <c r="K6" s="43">
        <v>1.1942537313432835</v>
      </c>
      <c r="L6" s="43">
        <v>23.13417910447761</v>
      </c>
      <c r="M6" s="43">
        <v>2.0378358208955225</v>
      </c>
      <c r="N6" s="42" t="s">
        <v>58</v>
      </c>
      <c r="Q6" s="43">
        <v>1984</v>
      </c>
      <c r="R6" s="42" t="s">
        <v>44</v>
      </c>
      <c r="S6" s="43">
        <v>590</v>
      </c>
      <c r="T6" s="43">
        <v>2.0963898305084747</v>
      </c>
      <c r="U6" s="43">
        <v>40.731813559322028</v>
      </c>
      <c r="V6" s="43">
        <v>3.3087627118644072</v>
      </c>
      <c r="W6" s="42" t="s">
        <v>56</v>
      </c>
      <c r="AA6" s="97">
        <v>1986</v>
      </c>
      <c r="AB6" s="107">
        <f t="shared" si="1"/>
        <v>821</v>
      </c>
      <c r="AC6" s="112">
        <v>16</v>
      </c>
      <c r="AD6" s="98">
        <v>489</v>
      </c>
      <c r="AE6" s="98">
        <v>49</v>
      </c>
      <c r="AF6" s="98">
        <v>135</v>
      </c>
      <c r="AG6" s="98">
        <v>132</v>
      </c>
      <c r="AH6" s="98">
        <v>0</v>
      </c>
      <c r="AI6" s="114">
        <f t="shared" si="0"/>
        <v>65</v>
      </c>
      <c r="AK6" s="129">
        <v>1986</v>
      </c>
      <c r="AL6" s="112">
        <v>0</v>
      </c>
      <c r="AM6" s="98">
        <v>1</v>
      </c>
      <c r="AN6" s="98">
        <v>0</v>
      </c>
      <c r="AO6" s="117">
        <v>12</v>
      </c>
      <c r="AQ6" s="129">
        <v>1986</v>
      </c>
      <c r="AR6" s="137">
        <f t="shared" si="2"/>
        <v>477</v>
      </c>
      <c r="AS6" s="116">
        <f t="shared" si="3"/>
        <v>134</v>
      </c>
      <c r="AT6" s="116">
        <f t="shared" si="4"/>
        <v>132</v>
      </c>
      <c r="AU6" s="114">
        <f t="shared" si="5"/>
        <v>65</v>
      </c>
    </row>
    <row r="7" spans="1:151">
      <c r="D7" s="42" t="s">
        <v>58</v>
      </c>
      <c r="E7" s="43">
        <v>1234350</v>
      </c>
      <c r="H7" s="43">
        <v>1985</v>
      </c>
      <c r="I7" s="42" t="s">
        <v>46</v>
      </c>
      <c r="J7" s="43">
        <v>86</v>
      </c>
      <c r="K7" s="43">
        <v>1.2615116279069767</v>
      </c>
      <c r="L7" s="43">
        <v>22.752906976744185</v>
      </c>
      <c r="M7" s="43">
        <v>2.6455813953488372</v>
      </c>
      <c r="N7" s="42" t="s">
        <v>58</v>
      </c>
      <c r="Q7" s="43">
        <v>1984</v>
      </c>
      <c r="R7" s="42" t="s">
        <v>45</v>
      </c>
      <c r="S7" s="43">
        <v>161</v>
      </c>
      <c r="T7" s="43">
        <v>5.0272049689440994</v>
      </c>
      <c r="U7" s="43">
        <v>87.316459627329181</v>
      </c>
      <c r="V7" s="43">
        <v>3.3246583850931675</v>
      </c>
      <c r="W7" s="42" t="s">
        <v>56</v>
      </c>
      <c r="AA7" s="97">
        <v>1987</v>
      </c>
      <c r="AB7" s="107">
        <f t="shared" si="1"/>
        <v>1039</v>
      </c>
      <c r="AC7" s="112">
        <v>16</v>
      </c>
      <c r="AD7" s="98">
        <v>710</v>
      </c>
      <c r="AE7" s="98">
        <v>53</v>
      </c>
      <c r="AF7" s="98">
        <v>148</v>
      </c>
      <c r="AG7" s="98">
        <v>112</v>
      </c>
      <c r="AH7" s="98">
        <v>1</v>
      </c>
      <c r="AI7" s="114">
        <f t="shared" si="0"/>
        <v>69</v>
      </c>
      <c r="AK7" s="129">
        <v>1987</v>
      </c>
      <c r="AL7" s="112">
        <v>3</v>
      </c>
      <c r="AM7" s="98">
        <v>2</v>
      </c>
      <c r="AN7" s="98">
        <v>0</v>
      </c>
      <c r="AO7" s="117">
        <v>14</v>
      </c>
      <c r="AQ7" s="129">
        <v>1987</v>
      </c>
      <c r="AR7" s="137">
        <f t="shared" si="2"/>
        <v>696</v>
      </c>
      <c r="AS7" s="116">
        <f t="shared" si="3"/>
        <v>146</v>
      </c>
      <c r="AT7" s="116">
        <f t="shared" si="4"/>
        <v>112</v>
      </c>
      <c r="AU7" s="114">
        <f t="shared" si="5"/>
        <v>66</v>
      </c>
    </row>
    <row r="8" spans="1:151">
      <c r="H8" s="43">
        <v>1986</v>
      </c>
      <c r="I8" s="42" t="s">
        <v>44</v>
      </c>
      <c r="J8" s="43">
        <v>758</v>
      </c>
      <c r="K8" s="43">
        <v>0.5472559366754618</v>
      </c>
      <c r="L8" s="43">
        <v>5.9513060686015837</v>
      </c>
      <c r="M8" s="43">
        <v>1.2908575197889183</v>
      </c>
      <c r="N8" s="42" t="s">
        <v>58</v>
      </c>
      <c r="Q8" s="43">
        <v>1984</v>
      </c>
      <c r="R8" s="42" t="s">
        <v>46</v>
      </c>
      <c r="S8" s="43">
        <v>108</v>
      </c>
      <c r="T8" s="43">
        <v>4.1091666666666669</v>
      </c>
      <c r="U8" s="43">
        <v>77.126666666666665</v>
      </c>
      <c r="V8" s="43">
        <v>4.278888888888889</v>
      </c>
      <c r="W8" s="42" t="s">
        <v>56</v>
      </c>
      <c r="AA8" s="97">
        <v>1988</v>
      </c>
      <c r="AB8" s="107">
        <f t="shared" si="1"/>
        <v>1292</v>
      </c>
      <c r="AC8" s="112">
        <v>8</v>
      </c>
      <c r="AD8" s="98">
        <v>679</v>
      </c>
      <c r="AE8" s="98">
        <v>50</v>
      </c>
      <c r="AF8" s="98">
        <v>392</v>
      </c>
      <c r="AG8" s="98">
        <v>163</v>
      </c>
      <c r="AH8" s="98">
        <v>0</v>
      </c>
      <c r="AI8" s="114">
        <f t="shared" si="0"/>
        <v>58</v>
      </c>
      <c r="AK8" s="129">
        <v>1988</v>
      </c>
      <c r="AL8" s="112">
        <v>1</v>
      </c>
      <c r="AM8" s="98">
        <v>7</v>
      </c>
      <c r="AN8" s="98">
        <v>1</v>
      </c>
      <c r="AO8" s="117">
        <v>8</v>
      </c>
      <c r="AQ8" s="129">
        <v>1988</v>
      </c>
      <c r="AR8" s="137">
        <f t="shared" si="2"/>
        <v>671</v>
      </c>
      <c r="AS8" s="116">
        <f t="shared" si="3"/>
        <v>385</v>
      </c>
      <c r="AT8" s="116">
        <f t="shared" si="4"/>
        <v>162</v>
      </c>
      <c r="AU8" s="114">
        <f t="shared" si="5"/>
        <v>57</v>
      </c>
    </row>
    <row r="9" spans="1:151">
      <c r="H9" s="43">
        <v>1986</v>
      </c>
      <c r="I9" s="42" t="s">
        <v>45</v>
      </c>
      <c r="J9" s="43">
        <v>145</v>
      </c>
      <c r="K9" s="43">
        <v>1.1459999999999999</v>
      </c>
      <c r="L9" s="43">
        <v>14.997172413793102</v>
      </c>
      <c r="M9" s="43">
        <v>2.4693103448275862</v>
      </c>
      <c r="N9" s="42" t="s">
        <v>58</v>
      </c>
      <c r="Q9" s="43">
        <v>1985</v>
      </c>
      <c r="R9" s="42" t="s">
        <v>44</v>
      </c>
      <c r="S9" s="43">
        <v>1044</v>
      </c>
      <c r="T9" s="43">
        <v>2.0381992337164752</v>
      </c>
      <c r="U9" s="43">
        <v>35.762404214559382</v>
      </c>
      <c r="V9" s="43">
        <v>3.4240613026819924</v>
      </c>
      <c r="W9" s="42" t="s">
        <v>56</v>
      </c>
      <c r="AA9" s="97">
        <v>1989</v>
      </c>
      <c r="AB9" s="107">
        <f t="shared" si="1"/>
        <v>1499</v>
      </c>
      <c r="AC9" s="112">
        <v>8</v>
      </c>
      <c r="AD9" s="98">
        <v>876</v>
      </c>
      <c r="AE9" s="98">
        <v>26</v>
      </c>
      <c r="AF9" s="98">
        <v>411</v>
      </c>
      <c r="AG9" s="98">
        <v>178</v>
      </c>
      <c r="AH9" s="98">
        <v>1</v>
      </c>
      <c r="AI9" s="114">
        <f t="shared" si="0"/>
        <v>34</v>
      </c>
      <c r="AK9" s="129">
        <v>1989</v>
      </c>
      <c r="AL9" s="112">
        <v>0</v>
      </c>
      <c r="AM9" s="98">
        <v>4</v>
      </c>
      <c r="AN9" s="98">
        <v>0</v>
      </c>
      <c r="AO9" s="117">
        <v>11</v>
      </c>
      <c r="AQ9" s="129">
        <v>1989</v>
      </c>
      <c r="AR9" s="137">
        <f t="shared" si="2"/>
        <v>865</v>
      </c>
      <c r="AS9" s="116">
        <f t="shared" si="3"/>
        <v>407</v>
      </c>
      <c r="AT9" s="116">
        <f t="shared" si="4"/>
        <v>178</v>
      </c>
      <c r="AU9" s="114">
        <f t="shared" si="5"/>
        <v>34</v>
      </c>
    </row>
    <row r="10" spans="1:151">
      <c r="A10" s="41" t="s">
        <v>61</v>
      </c>
      <c r="B10" s="41" t="s">
        <v>62</v>
      </c>
      <c r="H10" s="43">
        <v>1986</v>
      </c>
      <c r="I10" s="42" t="s">
        <v>46</v>
      </c>
      <c r="J10" s="43">
        <v>118</v>
      </c>
      <c r="K10" s="43">
        <v>1.1943220338983052</v>
      </c>
      <c r="L10" s="43">
        <v>22.016864406779664</v>
      </c>
      <c r="M10" s="43">
        <v>2.7474576271186444</v>
      </c>
      <c r="N10" s="42" t="s">
        <v>58</v>
      </c>
      <c r="Q10" s="43">
        <v>1985</v>
      </c>
      <c r="R10" s="42" t="s">
        <v>45</v>
      </c>
      <c r="S10" s="43">
        <v>229</v>
      </c>
      <c r="T10" s="43">
        <v>4.9808296943231447</v>
      </c>
      <c r="U10" s="43">
        <v>75.936812227074242</v>
      </c>
      <c r="V10" s="43">
        <v>3.6265065502183407</v>
      </c>
      <c r="W10" s="42" t="s">
        <v>56</v>
      </c>
      <c r="AA10" s="97">
        <v>1990</v>
      </c>
      <c r="AB10" s="107">
        <f t="shared" si="1"/>
        <v>1371</v>
      </c>
      <c r="AC10" s="112">
        <v>4</v>
      </c>
      <c r="AD10" s="98">
        <v>937</v>
      </c>
      <c r="AE10" s="98">
        <v>13</v>
      </c>
      <c r="AF10" s="98">
        <v>315</v>
      </c>
      <c r="AG10" s="98">
        <v>102</v>
      </c>
      <c r="AH10" s="98">
        <v>0</v>
      </c>
      <c r="AI10" s="114">
        <f t="shared" si="0"/>
        <v>17</v>
      </c>
      <c r="AK10" s="129">
        <v>1990</v>
      </c>
      <c r="AL10" s="112">
        <v>0</v>
      </c>
      <c r="AM10" s="98">
        <v>2</v>
      </c>
      <c r="AN10" s="98">
        <v>1</v>
      </c>
      <c r="AO10" s="117">
        <v>12</v>
      </c>
      <c r="AQ10" s="129">
        <v>1990</v>
      </c>
      <c r="AR10" s="137">
        <f t="shared" si="2"/>
        <v>925</v>
      </c>
      <c r="AS10" s="116">
        <f t="shared" si="3"/>
        <v>313</v>
      </c>
      <c r="AT10" s="116">
        <f t="shared" si="4"/>
        <v>101</v>
      </c>
      <c r="AU10" s="114">
        <f t="shared" si="5"/>
        <v>17</v>
      </c>
    </row>
    <row r="11" spans="1:151">
      <c r="A11" s="42" t="s">
        <v>27</v>
      </c>
      <c r="B11" s="43">
        <v>0</v>
      </c>
      <c r="H11" s="43">
        <v>1987</v>
      </c>
      <c r="I11" s="42" t="s">
        <v>44</v>
      </c>
      <c r="J11" s="43">
        <v>1362</v>
      </c>
      <c r="K11" s="43">
        <v>0.54975036710719527</v>
      </c>
      <c r="L11" s="43">
        <v>5.3866005873715128</v>
      </c>
      <c r="M11" s="43">
        <v>1.3344713656387666</v>
      </c>
      <c r="N11" s="42" t="s">
        <v>58</v>
      </c>
      <c r="Q11" s="43">
        <v>1985</v>
      </c>
      <c r="R11" s="42" t="s">
        <v>46</v>
      </c>
      <c r="S11" s="43">
        <v>146</v>
      </c>
      <c r="T11" s="43">
        <v>5.8941780821917815</v>
      </c>
      <c r="U11" s="43">
        <v>72.04232876712328</v>
      </c>
      <c r="V11" s="43">
        <v>4.452808219178082</v>
      </c>
      <c r="W11" s="42" t="s">
        <v>56</v>
      </c>
      <c r="AA11" s="97">
        <v>1991</v>
      </c>
      <c r="AB11" s="107">
        <f t="shared" si="1"/>
        <v>2017</v>
      </c>
      <c r="AC11" s="112">
        <v>2</v>
      </c>
      <c r="AD11" s="98">
        <v>1558</v>
      </c>
      <c r="AE11" s="98">
        <v>8</v>
      </c>
      <c r="AF11" s="98">
        <v>343</v>
      </c>
      <c r="AG11" s="98">
        <v>106</v>
      </c>
      <c r="AH11" s="98">
        <v>0</v>
      </c>
      <c r="AI11" s="114">
        <f t="shared" si="0"/>
        <v>10</v>
      </c>
      <c r="AK11" s="129">
        <v>1991</v>
      </c>
      <c r="AL11" s="112">
        <v>0</v>
      </c>
      <c r="AM11" s="98">
        <v>1</v>
      </c>
      <c r="AN11" s="98">
        <v>0</v>
      </c>
      <c r="AO11" s="117">
        <v>22</v>
      </c>
      <c r="AQ11" s="129">
        <v>1991</v>
      </c>
      <c r="AR11" s="137">
        <f t="shared" si="2"/>
        <v>1536</v>
      </c>
      <c r="AS11" s="116">
        <f t="shared" si="3"/>
        <v>342</v>
      </c>
      <c r="AT11" s="116">
        <f t="shared" si="4"/>
        <v>106</v>
      </c>
      <c r="AU11" s="114">
        <f t="shared" si="5"/>
        <v>10</v>
      </c>
    </row>
    <row r="12" spans="1:151">
      <c r="A12" s="42" t="s">
        <v>56</v>
      </c>
      <c r="B12" s="43">
        <v>74981</v>
      </c>
      <c r="H12" s="43">
        <v>1987</v>
      </c>
      <c r="I12" s="42" t="s">
        <v>45</v>
      </c>
      <c r="J12" s="43">
        <v>211</v>
      </c>
      <c r="K12" s="43">
        <v>1.1843601895734597</v>
      </c>
      <c r="L12" s="43">
        <v>14.839383886255924</v>
      </c>
      <c r="M12" s="43">
        <v>2.1442180094786734</v>
      </c>
      <c r="N12" s="42" t="s">
        <v>58</v>
      </c>
      <c r="Q12" s="43">
        <v>1985</v>
      </c>
      <c r="R12" s="42" t="s">
        <v>47</v>
      </c>
      <c r="S12" s="43">
        <v>1</v>
      </c>
      <c r="T12" s="43">
        <v>3.19</v>
      </c>
      <c r="U12" s="43">
        <v>82.41</v>
      </c>
      <c r="V12" s="43">
        <v>1.07</v>
      </c>
      <c r="W12" s="42" t="s">
        <v>56</v>
      </c>
      <c r="AA12" s="97">
        <v>1992</v>
      </c>
      <c r="AB12" s="107">
        <f t="shared" si="1"/>
        <v>2174</v>
      </c>
      <c r="AC12" s="112">
        <v>2</v>
      </c>
      <c r="AD12" s="98">
        <v>1578</v>
      </c>
      <c r="AE12" s="98">
        <v>7</v>
      </c>
      <c r="AF12" s="98">
        <v>456</v>
      </c>
      <c r="AG12" s="98">
        <v>131</v>
      </c>
      <c r="AH12" s="98">
        <v>0</v>
      </c>
      <c r="AI12" s="114">
        <f t="shared" si="0"/>
        <v>9</v>
      </c>
      <c r="AK12" s="129">
        <v>1992</v>
      </c>
      <c r="AL12" s="112">
        <v>0</v>
      </c>
      <c r="AM12" s="98">
        <v>3</v>
      </c>
      <c r="AN12" s="98">
        <v>1</v>
      </c>
      <c r="AO12" s="117">
        <v>10</v>
      </c>
      <c r="AQ12" s="129">
        <v>1992</v>
      </c>
      <c r="AR12" s="137">
        <f t="shared" si="2"/>
        <v>1568</v>
      </c>
      <c r="AS12" s="116">
        <f t="shared" si="3"/>
        <v>453</v>
      </c>
      <c r="AT12" s="116">
        <f t="shared" si="4"/>
        <v>130</v>
      </c>
      <c r="AU12" s="114">
        <f t="shared" si="5"/>
        <v>9</v>
      </c>
    </row>
    <row r="13" spans="1:151">
      <c r="A13" s="42" t="s">
        <v>58</v>
      </c>
      <c r="B13" s="43">
        <v>1272189</v>
      </c>
      <c r="H13" s="43">
        <v>1987</v>
      </c>
      <c r="I13" s="42" t="s">
        <v>46</v>
      </c>
      <c r="J13" s="43">
        <v>173</v>
      </c>
      <c r="K13" s="43">
        <v>1.316242774566474</v>
      </c>
      <c r="L13" s="43">
        <v>18.340173410404624</v>
      </c>
      <c r="M13" s="43">
        <v>2.8583815028901736</v>
      </c>
      <c r="N13" s="42" t="s">
        <v>58</v>
      </c>
      <c r="Q13" s="43">
        <v>1986</v>
      </c>
      <c r="R13" s="42" t="s">
        <v>44</v>
      </c>
      <c r="S13" s="43">
        <v>1265</v>
      </c>
      <c r="T13" s="43">
        <v>1.989897233201581</v>
      </c>
      <c r="U13" s="43">
        <v>34.653778656126484</v>
      </c>
      <c r="V13" s="43">
        <v>3.1837944664031625</v>
      </c>
      <c r="W13" s="42" t="s">
        <v>56</v>
      </c>
      <c r="AA13" s="97">
        <v>1993</v>
      </c>
      <c r="AB13" s="107">
        <f t="shared" si="1"/>
        <v>2497</v>
      </c>
      <c r="AC13" s="112">
        <v>1</v>
      </c>
      <c r="AD13" s="98">
        <v>1781</v>
      </c>
      <c r="AE13" s="98">
        <v>7</v>
      </c>
      <c r="AF13" s="98">
        <v>586</v>
      </c>
      <c r="AG13" s="98">
        <v>122</v>
      </c>
      <c r="AH13" s="98">
        <v>1</v>
      </c>
      <c r="AI13" s="114">
        <f t="shared" si="0"/>
        <v>8</v>
      </c>
      <c r="AK13" s="129">
        <v>1993</v>
      </c>
      <c r="AL13" s="112">
        <v>0</v>
      </c>
      <c r="AM13" s="98">
        <v>4</v>
      </c>
      <c r="AN13" s="98">
        <v>1</v>
      </c>
      <c r="AO13" s="117">
        <v>24</v>
      </c>
      <c r="AQ13" s="129">
        <v>1993</v>
      </c>
      <c r="AR13" s="137">
        <f t="shared" si="2"/>
        <v>1757</v>
      </c>
      <c r="AS13" s="116">
        <f t="shared" si="3"/>
        <v>582</v>
      </c>
      <c r="AT13" s="116">
        <f t="shared" si="4"/>
        <v>121</v>
      </c>
      <c r="AU13" s="114">
        <f t="shared" si="5"/>
        <v>8</v>
      </c>
    </row>
    <row r="14" spans="1:151">
      <c r="H14" s="43">
        <v>1988</v>
      </c>
      <c r="I14" s="42" t="s">
        <v>44</v>
      </c>
      <c r="J14" s="43">
        <v>1130</v>
      </c>
      <c r="K14" s="43">
        <v>0.54945132743362834</v>
      </c>
      <c r="L14" s="43">
        <v>5.5720796460176993</v>
      </c>
      <c r="M14" s="43">
        <v>1.3335663716814159</v>
      </c>
      <c r="N14" s="42" t="s">
        <v>58</v>
      </c>
      <c r="Q14" s="43">
        <v>1986</v>
      </c>
      <c r="R14" s="42" t="s">
        <v>45</v>
      </c>
      <c r="S14" s="43">
        <v>259</v>
      </c>
      <c r="T14" s="43">
        <v>5.0688416988416991</v>
      </c>
      <c r="U14" s="43">
        <v>65.424903474903473</v>
      </c>
      <c r="V14" s="43">
        <v>4.5366795366795367</v>
      </c>
      <c r="W14" s="42" t="s">
        <v>56</v>
      </c>
      <c r="AA14" s="97">
        <v>1994</v>
      </c>
      <c r="AB14" s="107">
        <f t="shared" si="1"/>
        <v>2053</v>
      </c>
      <c r="AC14" s="112">
        <v>1</v>
      </c>
      <c r="AD14" s="98">
        <v>1276</v>
      </c>
      <c r="AE14" s="98">
        <v>18</v>
      </c>
      <c r="AF14" s="98">
        <v>524</v>
      </c>
      <c r="AG14" s="98">
        <v>234</v>
      </c>
      <c r="AH14" s="98">
        <v>0</v>
      </c>
      <c r="AI14" s="114">
        <f t="shared" si="0"/>
        <v>19</v>
      </c>
      <c r="AK14" s="129">
        <v>1994</v>
      </c>
      <c r="AL14" s="112">
        <v>3</v>
      </c>
      <c r="AM14" s="98">
        <v>2</v>
      </c>
      <c r="AN14" s="98">
        <v>2</v>
      </c>
      <c r="AO14" s="117">
        <v>12</v>
      </c>
      <c r="AQ14" s="129">
        <v>1994</v>
      </c>
      <c r="AR14" s="137">
        <f t="shared" si="2"/>
        <v>1264</v>
      </c>
      <c r="AS14" s="116">
        <f t="shared" si="3"/>
        <v>522</v>
      </c>
      <c r="AT14" s="116">
        <f t="shared" si="4"/>
        <v>232</v>
      </c>
      <c r="AU14" s="114">
        <f t="shared" si="5"/>
        <v>16</v>
      </c>
    </row>
    <row r="15" spans="1:151">
      <c r="A15" s="44" t="s">
        <v>73</v>
      </c>
      <c r="H15" s="43">
        <v>1988</v>
      </c>
      <c r="I15" s="42" t="s">
        <v>45</v>
      </c>
      <c r="J15" s="43">
        <v>723</v>
      </c>
      <c r="K15" s="43">
        <v>0.77341632088520051</v>
      </c>
      <c r="L15" s="43">
        <v>10.048769017980636</v>
      </c>
      <c r="M15" s="43">
        <v>1.6652143845089904</v>
      </c>
      <c r="N15" s="42" t="s">
        <v>58</v>
      </c>
      <c r="Q15" s="43">
        <v>1986</v>
      </c>
      <c r="R15" s="42" t="s">
        <v>46</v>
      </c>
      <c r="S15" s="43">
        <v>198</v>
      </c>
      <c r="T15" s="43">
        <v>5.165</v>
      </c>
      <c r="U15" s="43">
        <v>61.236010101010095</v>
      </c>
      <c r="V15" s="43">
        <v>4.6376767676767683</v>
      </c>
      <c r="W15" s="42" t="s">
        <v>56</v>
      </c>
      <c r="AA15" s="97">
        <v>1995</v>
      </c>
      <c r="AB15" s="107">
        <f t="shared" si="1"/>
        <v>1806</v>
      </c>
      <c r="AC15" s="112">
        <v>2</v>
      </c>
      <c r="AD15" s="98">
        <v>1028</v>
      </c>
      <c r="AE15" s="98">
        <v>21</v>
      </c>
      <c r="AF15" s="98">
        <v>465</v>
      </c>
      <c r="AG15" s="98">
        <v>290</v>
      </c>
      <c r="AH15" s="98">
        <v>0</v>
      </c>
      <c r="AI15" s="114">
        <f t="shared" si="0"/>
        <v>23</v>
      </c>
      <c r="AK15" s="129">
        <v>1995</v>
      </c>
      <c r="AL15" s="112">
        <v>2</v>
      </c>
      <c r="AM15" s="98">
        <v>5</v>
      </c>
      <c r="AN15" s="98">
        <v>1</v>
      </c>
      <c r="AO15" s="117">
        <v>10</v>
      </c>
      <c r="AQ15" s="129">
        <v>1995</v>
      </c>
      <c r="AR15" s="137">
        <f t="shared" si="2"/>
        <v>1018</v>
      </c>
      <c r="AS15" s="116">
        <f t="shared" si="3"/>
        <v>460</v>
      </c>
      <c r="AT15" s="116">
        <f t="shared" si="4"/>
        <v>289</v>
      </c>
      <c r="AU15" s="114">
        <f t="shared" si="5"/>
        <v>21</v>
      </c>
    </row>
    <row r="16" spans="1:151">
      <c r="A16">
        <v>74407</v>
      </c>
      <c r="H16" s="43">
        <v>1988</v>
      </c>
      <c r="I16" s="42" t="s">
        <v>46</v>
      </c>
      <c r="J16" s="43">
        <v>254</v>
      </c>
      <c r="K16" s="43">
        <v>1.0436614173228347</v>
      </c>
      <c r="L16" s="43">
        <v>11.836141732283465</v>
      </c>
      <c r="M16" s="43">
        <v>2.2949999999999999</v>
      </c>
      <c r="N16" s="42" t="s">
        <v>58</v>
      </c>
      <c r="Q16" s="43">
        <v>1987</v>
      </c>
      <c r="R16" s="42" t="s">
        <v>44</v>
      </c>
      <c r="S16" s="43">
        <v>2109</v>
      </c>
      <c r="T16" s="43">
        <v>1.9609009009009011</v>
      </c>
      <c r="U16" s="43">
        <v>31.778790896159315</v>
      </c>
      <c r="V16" s="43">
        <v>3.3184732100521575</v>
      </c>
      <c r="W16" s="42" t="s">
        <v>56</v>
      </c>
      <c r="AA16" s="97">
        <v>1996</v>
      </c>
      <c r="AB16" s="107">
        <f t="shared" si="1"/>
        <v>7205</v>
      </c>
      <c r="AC16" s="112">
        <v>0</v>
      </c>
      <c r="AD16" s="98">
        <v>4744</v>
      </c>
      <c r="AE16" s="98">
        <v>5</v>
      </c>
      <c r="AF16" s="98">
        <v>1860</v>
      </c>
      <c r="AG16" s="98">
        <v>596</v>
      </c>
      <c r="AH16" s="98">
        <v>0</v>
      </c>
      <c r="AI16" s="114">
        <f t="shared" si="0"/>
        <v>5</v>
      </c>
      <c r="AK16" s="129">
        <v>1996</v>
      </c>
      <c r="AL16" s="112">
        <v>2</v>
      </c>
      <c r="AM16" s="98">
        <v>11</v>
      </c>
      <c r="AN16" s="98">
        <v>4</v>
      </c>
      <c r="AO16" s="117">
        <v>31</v>
      </c>
      <c r="AQ16" s="129">
        <v>1996</v>
      </c>
      <c r="AR16" s="137">
        <f t="shared" si="2"/>
        <v>4713</v>
      </c>
      <c r="AS16" s="116">
        <f t="shared" si="3"/>
        <v>1849</v>
      </c>
      <c r="AT16" s="116">
        <f t="shared" si="4"/>
        <v>592</v>
      </c>
      <c r="AU16" s="114">
        <f t="shared" si="5"/>
        <v>3</v>
      </c>
    </row>
    <row r="17" spans="1:47">
      <c r="H17" s="43">
        <v>1989</v>
      </c>
      <c r="I17" s="42" t="s">
        <v>44</v>
      </c>
      <c r="J17" s="43">
        <v>1775</v>
      </c>
      <c r="K17" s="43">
        <v>0.52570140845070423</v>
      </c>
      <c r="L17" s="43">
        <v>5.1650591549295779</v>
      </c>
      <c r="M17" s="43">
        <v>1.3490478873239438</v>
      </c>
      <c r="N17" s="42" t="s">
        <v>58</v>
      </c>
      <c r="Q17" s="43">
        <v>1987</v>
      </c>
      <c r="R17" s="42" t="s">
        <v>45</v>
      </c>
      <c r="S17" s="43">
        <v>331</v>
      </c>
      <c r="T17" s="43">
        <v>4.9488821752265864</v>
      </c>
      <c r="U17" s="43">
        <v>62.032749244712988</v>
      </c>
      <c r="V17" s="43">
        <v>3.7679456193353476</v>
      </c>
      <c r="W17" s="42" t="s">
        <v>56</v>
      </c>
      <c r="AA17" s="97">
        <v>1997</v>
      </c>
      <c r="AB17" s="107">
        <f t="shared" si="1"/>
        <v>5677</v>
      </c>
      <c r="AC17" s="112">
        <v>1</v>
      </c>
      <c r="AD17" s="98">
        <v>3747</v>
      </c>
      <c r="AE17" s="98">
        <v>7</v>
      </c>
      <c r="AF17" s="98">
        <v>1415</v>
      </c>
      <c r="AG17" s="98">
        <v>507</v>
      </c>
      <c r="AH17" s="98">
        <v>3</v>
      </c>
      <c r="AI17" s="114">
        <f t="shared" si="0"/>
        <v>8</v>
      </c>
      <c r="AK17" s="129">
        <v>1997</v>
      </c>
      <c r="AL17" s="112">
        <v>3</v>
      </c>
      <c r="AM17" s="98">
        <v>7</v>
      </c>
      <c r="AN17" s="98">
        <v>0</v>
      </c>
      <c r="AO17" s="117">
        <v>26</v>
      </c>
      <c r="AQ17" s="129">
        <v>1997</v>
      </c>
      <c r="AR17" s="137">
        <f t="shared" si="2"/>
        <v>3721</v>
      </c>
      <c r="AS17" s="116">
        <f t="shared" si="3"/>
        <v>1408</v>
      </c>
      <c r="AT17" s="116">
        <f t="shared" si="4"/>
        <v>507</v>
      </c>
      <c r="AU17" s="114">
        <f t="shared" si="5"/>
        <v>5</v>
      </c>
    </row>
    <row r="18" spans="1:47">
      <c r="A18" t="s">
        <v>63</v>
      </c>
      <c r="H18" s="43">
        <v>1989</v>
      </c>
      <c r="I18" s="42" t="s">
        <v>45</v>
      </c>
      <c r="J18" s="43">
        <v>776</v>
      </c>
      <c r="K18" s="43">
        <v>0.86798969072164955</v>
      </c>
      <c r="L18" s="43">
        <v>11.321572164948453</v>
      </c>
      <c r="M18" s="43">
        <v>1.6710824742268042</v>
      </c>
      <c r="N18" s="42" t="s">
        <v>58</v>
      </c>
      <c r="Q18" s="43">
        <v>1987</v>
      </c>
      <c r="R18" s="42" t="s">
        <v>46</v>
      </c>
      <c r="S18" s="43">
        <v>255</v>
      </c>
      <c r="T18" s="43">
        <v>5.1605098039215687</v>
      </c>
      <c r="U18" s="43">
        <v>60.640901960784319</v>
      </c>
      <c r="V18" s="43">
        <v>5.1855686274509809</v>
      </c>
      <c r="W18" s="42" t="s">
        <v>56</v>
      </c>
      <c r="AA18" s="97">
        <v>1998</v>
      </c>
      <c r="AB18" s="107">
        <f t="shared" si="1"/>
        <v>3603</v>
      </c>
      <c r="AC18" s="112">
        <v>1</v>
      </c>
      <c r="AD18" s="98">
        <v>2261</v>
      </c>
      <c r="AE18" s="98">
        <v>3</v>
      </c>
      <c r="AF18" s="98">
        <v>1078</v>
      </c>
      <c r="AG18" s="98">
        <v>260</v>
      </c>
      <c r="AH18" s="98">
        <v>1</v>
      </c>
      <c r="AI18" s="114">
        <f t="shared" si="0"/>
        <v>4</v>
      </c>
      <c r="AK18" s="129">
        <v>1998</v>
      </c>
      <c r="AL18" s="112">
        <v>0</v>
      </c>
      <c r="AM18" s="98">
        <v>4</v>
      </c>
      <c r="AN18" s="98">
        <v>1</v>
      </c>
      <c r="AO18" s="117">
        <v>14</v>
      </c>
      <c r="AQ18" s="129">
        <v>1998</v>
      </c>
      <c r="AR18" s="137">
        <f t="shared" si="2"/>
        <v>2247</v>
      </c>
      <c r="AS18" s="116">
        <f t="shared" si="3"/>
        <v>1074</v>
      </c>
      <c r="AT18" s="116">
        <f t="shared" si="4"/>
        <v>259</v>
      </c>
      <c r="AU18" s="114">
        <f t="shared" si="5"/>
        <v>4</v>
      </c>
    </row>
    <row r="19" spans="1:47">
      <c r="A19">
        <v>84710</v>
      </c>
      <c r="H19" s="43">
        <v>1989</v>
      </c>
      <c r="I19" s="42" t="s">
        <v>46</v>
      </c>
      <c r="J19" s="43">
        <v>303</v>
      </c>
      <c r="K19" s="43">
        <v>1.0664686468646867</v>
      </c>
      <c r="L19" s="43">
        <v>10.85990099009901</v>
      </c>
      <c r="M19" s="43">
        <v>2.4045874587458744</v>
      </c>
      <c r="N19" s="42" t="s">
        <v>58</v>
      </c>
      <c r="Q19" s="43">
        <v>1987</v>
      </c>
      <c r="R19" s="42" t="s">
        <v>47</v>
      </c>
      <c r="S19" s="43">
        <v>1</v>
      </c>
      <c r="T19" s="43">
        <v>0.31</v>
      </c>
      <c r="U19" s="43">
        <v>0.23</v>
      </c>
      <c r="V19" s="43">
        <v>7.36</v>
      </c>
      <c r="W19" s="42" t="s">
        <v>56</v>
      </c>
      <c r="AA19" s="97">
        <v>1999</v>
      </c>
      <c r="AB19" s="107">
        <f t="shared" si="1"/>
        <v>2723</v>
      </c>
      <c r="AC19" s="112">
        <v>0</v>
      </c>
      <c r="AD19" s="98">
        <v>1739</v>
      </c>
      <c r="AE19" s="98">
        <v>5</v>
      </c>
      <c r="AF19" s="98">
        <v>698</v>
      </c>
      <c r="AG19" s="98">
        <v>281</v>
      </c>
      <c r="AH19" s="98">
        <v>2</v>
      </c>
      <c r="AI19" s="114">
        <f t="shared" si="0"/>
        <v>5</v>
      </c>
      <c r="AK19" s="129">
        <v>1999</v>
      </c>
      <c r="AL19" s="112">
        <v>1</v>
      </c>
      <c r="AM19" s="98">
        <v>3</v>
      </c>
      <c r="AN19" s="98">
        <v>0</v>
      </c>
      <c r="AO19" s="117">
        <v>6</v>
      </c>
      <c r="AQ19" s="129">
        <v>1999</v>
      </c>
      <c r="AR19" s="137">
        <f t="shared" si="2"/>
        <v>1733</v>
      </c>
      <c r="AS19" s="116">
        <f t="shared" si="3"/>
        <v>695</v>
      </c>
      <c r="AT19" s="116">
        <f t="shared" si="4"/>
        <v>281</v>
      </c>
      <c r="AU19" s="114">
        <f t="shared" si="5"/>
        <v>4</v>
      </c>
    </row>
    <row r="20" spans="1:47">
      <c r="H20" s="43">
        <v>1989</v>
      </c>
      <c r="I20" s="42" t="s">
        <v>47</v>
      </c>
      <c r="J20" s="43">
        <v>1</v>
      </c>
      <c r="K20" s="43">
        <v>2.64</v>
      </c>
      <c r="L20" s="43">
        <v>29.43</v>
      </c>
      <c r="M20" s="43">
        <v>2.68</v>
      </c>
      <c r="N20" s="42" t="s">
        <v>58</v>
      </c>
      <c r="Q20" s="43">
        <v>1988</v>
      </c>
      <c r="R20" s="42" t="s">
        <v>44</v>
      </c>
      <c r="S20" s="43">
        <v>1832</v>
      </c>
      <c r="T20" s="43">
        <v>2.1905403930131007</v>
      </c>
      <c r="U20" s="43">
        <v>32.239967248908293</v>
      </c>
      <c r="V20" s="43">
        <v>3.2664737991266377</v>
      </c>
      <c r="W20" s="42" t="s">
        <v>56</v>
      </c>
      <c r="AA20" s="97">
        <v>2000</v>
      </c>
      <c r="AB20" s="107">
        <f t="shared" si="1"/>
        <v>2136</v>
      </c>
      <c r="AC20" s="112">
        <v>0</v>
      </c>
      <c r="AD20" s="98">
        <v>1354</v>
      </c>
      <c r="AE20" s="98">
        <v>6</v>
      </c>
      <c r="AF20" s="98">
        <v>625</v>
      </c>
      <c r="AG20" s="98">
        <v>151</v>
      </c>
      <c r="AH20" s="98">
        <v>0</v>
      </c>
      <c r="AI20" s="114">
        <f t="shared" si="0"/>
        <v>6</v>
      </c>
      <c r="AK20" s="129">
        <v>2000</v>
      </c>
      <c r="AL20" s="112">
        <v>0</v>
      </c>
      <c r="AM20" s="98">
        <v>2</v>
      </c>
      <c r="AN20" s="98">
        <v>1</v>
      </c>
      <c r="AO20" s="117">
        <v>3</v>
      </c>
      <c r="AQ20" s="129">
        <v>2000</v>
      </c>
      <c r="AR20" s="137">
        <f t="shared" si="2"/>
        <v>1351</v>
      </c>
      <c r="AS20" s="116">
        <f t="shared" si="3"/>
        <v>623</v>
      </c>
      <c r="AT20" s="116">
        <f t="shared" si="4"/>
        <v>150</v>
      </c>
      <c r="AU20" s="114">
        <f t="shared" si="5"/>
        <v>6</v>
      </c>
    </row>
    <row r="21" spans="1:47">
      <c r="H21" s="43">
        <v>1990</v>
      </c>
      <c r="I21" s="42" t="s">
        <v>44</v>
      </c>
      <c r="J21" s="43">
        <v>1846</v>
      </c>
      <c r="K21" s="43">
        <v>0.4592036836403034</v>
      </c>
      <c r="L21" s="43">
        <v>4.7054821235102926</v>
      </c>
      <c r="M21" s="43">
        <v>1.3542903575297942</v>
      </c>
      <c r="N21" s="42" t="s">
        <v>58</v>
      </c>
      <c r="Q21" s="43">
        <v>1988</v>
      </c>
      <c r="R21" s="42" t="s">
        <v>45</v>
      </c>
      <c r="S21" s="43">
        <v>1138</v>
      </c>
      <c r="T21" s="43">
        <v>2.3819156414762745</v>
      </c>
      <c r="U21" s="43">
        <v>29.908594024604568</v>
      </c>
      <c r="V21" s="43">
        <v>4.5454569420035149</v>
      </c>
      <c r="W21" s="42" t="s">
        <v>56</v>
      </c>
      <c r="AA21" s="97">
        <v>2001</v>
      </c>
      <c r="AB21" s="107">
        <f t="shared" si="1"/>
        <v>1673</v>
      </c>
      <c r="AC21" s="112">
        <v>1</v>
      </c>
      <c r="AD21" s="98">
        <v>935</v>
      </c>
      <c r="AE21" s="98">
        <v>1</v>
      </c>
      <c r="AF21" s="98">
        <v>529</v>
      </c>
      <c r="AG21" s="98">
        <v>207</v>
      </c>
      <c r="AH21" s="98">
        <v>1</v>
      </c>
      <c r="AI21" s="114">
        <f t="shared" si="0"/>
        <v>2</v>
      </c>
      <c r="AK21" s="129">
        <v>2001</v>
      </c>
      <c r="AL21" s="112">
        <v>0</v>
      </c>
      <c r="AM21" s="98">
        <v>1</v>
      </c>
      <c r="AN21" s="98">
        <v>0</v>
      </c>
      <c r="AO21" s="117">
        <v>4</v>
      </c>
      <c r="AQ21" s="129">
        <v>2001</v>
      </c>
      <c r="AR21" s="137">
        <f t="shared" si="2"/>
        <v>931</v>
      </c>
      <c r="AS21" s="116">
        <f t="shared" si="3"/>
        <v>528</v>
      </c>
      <c r="AT21" s="116">
        <f t="shared" si="4"/>
        <v>207</v>
      </c>
      <c r="AU21" s="114">
        <f t="shared" si="5"/>
        <v>2</v>
      </c>
    </row>
    <row r="22" spans="1:47">
      <c r="H22" s="43">
        <v>1990</v>
      </c>
      <c r="I22" s="42" t="s">
        <v>50</v>
      </c>
      <c r="J22" s="43">
        <v>1</v>
      </c>
      <c r="K22" s="43">
        <v>2.02</v>
      </c>
      <c r="L22" s="43">
        <v>5.3</v>
      </c>
      <c r="M22" s="43">
        <v>1.79</v>
      </c>
      <c r="N22" s="42" t="s">
        <v>58</v>
      </c>
      <c r="Q22" s="43">
        <v>1988</v>
      </c>
      <c r="R22" s="42" t="s">
        <v>46</v>
      </c>
      <c r="S22" s="43">
        <v>405</v>
      </c>
      <c r="T22" s="43">
        <v>3.4907654320987653</v>
      </c>
      <c r="U22" s="43">
        <v>39.960395061728399</v>
      </c>
      <c r="V22" s="43">
        <v>5.1645185185185181</v>
      </c>
      <c r="W22" s="42" t="s">
        <v>56</v>
      </c>
      <c r="AA22" s="97">
        <v>2002</v>
      </c>
      <c r="AB22" s="107">
        <f t="shared" si="1"/>
        <v>1011</v>
      </c>
      <c r="AC22" s="112">
        <v>0</v>
      </c>
      <c r="AD22" s="98">
        <v>494</v>
      </c>
      <c r="AE22" s="98">
        <v>0</v>
      </c>
      <c r="AF22" s="98">
        <v>314</v>
      </c>
      <c r="AG22" s="98">
        <v>203</v>
      </c>
      <c r="AH22" s="98">
        <v>1</v>
      </c>
      <c r="AI22" s="114">
        <f t="shared" si="0"/>
        <v>0</v>
      </c>
      <c r="AK22" s="129">
        <v>2002</v>
      </c>
      <c r="AL22" s="112">
        <v>0</v>
      </c>
      <c r="AM22" s="98">
        <v>0</v>
      </c>
      <c r="AN22" s="98">
        <v>0</v>
      </c>
      <c r="AO22" s="117">
        <v>2</v>
      </c>
      <c r="AQ22" s="129">
        <v>2002</v>
      </c>
      <c r="AR22" s="137">
        <f t="shared" si="2"/>
        <v>492</v>
      </c>
      <c r="AS22" s="116">
        <f t="shared" si="3"/>
        <v>314</v>
      </c>
      <c r="AT22" s="116">
        <f t="shared" si="4"/>
        <v>203</v>
      </c>
      <c r="AU22" s="114">
        <f t="shared" si="5"/>
        <v>0</v>
      </c>
    </row>
    <row r="23" spans="1:47">
      <c r="H23" s="43">
        <v>1990</v>
      </c>
      <c r="I23" s="42" t="s">
        <v>45</v>
      </c>
      <c r="J23" s="43">
        <v>557</v>
      </c>
      <c r="K23" s="43">
        <v>0.76265709156193895</v>
      </c>
      <c r="L23" s="43">
        <v>9.9444165170556538</v>
      </c>
      <c r="M23" s="43">
        <v>1.6529802513464993</v>
      </c>
      <c r="N23" s="42" t="s">
        <v>58</v>
      </c>
      <c r="Q23" s="43">
        <v>1989</v>
      </c>
      <c r="R23" s="42" t="s">
        <v>44</v>
      </c>
      <c r="S23" s="43">
        <v>2740</v>
      </c>
      <c r="T23" s="43">
        <v>1.8583905109489052</v>
      </c>
      <c r="U23" s="43">
        <v>32.16825547445255</v>
      </c>
      <c r="V23" s="43">
        <v>3.2986204379562043</v>
      </c>
      <c r="W23" s="42" t="s">
        <v>56</v>
      </c>
      <c r="AA23" s="97">
        <v>2003</v>
      </c>
      <c r="AB23" s="107">
        <f t="shared" si="1"/>
        <v>366</v>
      </c>
      <c r="AC23" s="112">
        <v>0</v>
      </c>
      <c r="AD23" s="98">
        <v>234</v>
      </c>
      <c r="AE23" s="98">
        <v>0</v>
      </c>
      <c r="AF23" s="98">
        <v>92</v>
      </c>
      <c r="AG23" s="98">
        <v>40</v>
      </c>
      <c r="AH23" s="98">
        <v>0</v>
      </c>
      <c r="AI23" s="114">
        <f t="shared" si="0"/>
        <v>0</v>
      </c>
      <c r="AK23" s="129">
        <v>2003</v>
      </c>
      <c r="AL23" s="112">
        <v>0</v>
      </c>
      <c r="AM23" s="98">
        <v>0</v>
      </c>
      <c r="AN23" s="98">
        <v>0</v>
      </c>
      <c r="AO23" s="117">
        <v>1</v>
      </c>
      <c r="AQ23" s="129">
        <v>2003</v>
      </c>
      <c r="AR23" s="137">
        <f t="shared" si="2"/>
        <v>233</v>
      </c>
      <c r="AS23" s="116">
        <f t="shared" si="3"/>
        <v>92</v>
      </c>
      <c r="AT23" s="116">
        <f t="shared" si="4"/>
        <v>40</v>
      </c>
      <c r="AU23" s="114">
        <f t="shared" si="5"/>
        <v>0</v>
      </c>
    </row>
    <row r="24" spans="1:47">
      <c r="H24" s="43">
        <v>1990</v>
      </c>
      <c r="I24" s="42" t="s">
        <v>46</v>
      </c>
      <c r="J24" s="43">
        <v>201</v>
      </c>
      <c r="K24" s="43">
        <v>1.0358208955223882</v>
      </c>
      <c r="L24" s="43">
        <v>10.578457711442786</v>
      </c>
      <c r="M24" s="43">
        <v>2.1512437810945273</v>
      </c>
      <c r="N24" s="42" t="s">
        <v>58</v>
      </c>
      <c r="Q24" s="43">
        <v>1989</v>
      </c>
      <c r="R24" s="42" t="s">
        <v>45</v>
      </c>
      <c r="S24" s="43">
        <v>1229</v>
      </c>
      <c r="T24" s="43">
        <v>2.3678763222131813</v>
      </c>
      <c r="U24" s="43">
        <v>35.7853051261188</v>
      </c>
      <c r="V24" s="43">
        <v>4.3883645240032552</v>
      </c>
      <c r="W24" s="42" t="s">
        <v>56</v>
      </c>
      <c r="AA24" s="97">
        <v>2004</v>
      </c>
      <c r="AB24" s="107">
        <f t="shared" si="1"/>
        <v>257</v>
      </c>
      <c r="AC24" s="112">
        <v>0</v>
      </c>
      <c r="AD24" s="98">
        <v>141</v>
      </c>
      <c r="AE24" s="98">
        <v>1</v>
      </c>
      <c r="AF24" s="98">
        <v>68</v>
      </c>
      <c r="AG24" s="98">
        <v>47</v>
      </c>
      <c r="AH24" s="98">
        <v>0</v>
      </c>
      <c r="AI24" s="114">
        <f t="shared" si="0"/>
        <v>1</v>
      </c>
      <c r="AK24" s="130">
        <v>2004</v>
      </c>
      <c r="AL24" s="113">
        <v>1</v>
      </c>
      <c r="AM24" s="100">
        <v>0</v>
      </c>
      <c r="AN24" s="100">
        <v>0</v>
      </c>
      <c r="AO24" s="131">
        <v>0</v>
      </c>
      <c r="AQ24" s="129">
        <v>2004</v>
      </c>
      <c r="AR24" s="137">
        <f t="shared" si="2"/>
        <v>141</v>
      </c>
      <c r="AS24" s="116">
        <f t="shared" si="3"/>
        <v>68</v>
      </c>
      <c r="AT24" s="116">
        <f t="shared" si="4"/>
        <v>47</v>
      </c>
      <c r="AU24" s="114">
        <f t="shared" si="5"/>
        <v>0</v>
      </c>
    </row>
    <row r="25" spans="1:47">
      <c r="H25" s="43">
        <v>1991</v>
      </c>
      <c r="I25" s="42" t="s">
        <v>44</v>
      </c>
      <c r="J25" s="43">
        <v>3620</v>
      </c>
      <c r="K25" s="43">
        <v>0.35501104972375691</v>
      </c>
      <c r="L25" s="43">
        <v>3.649118784530387</v>
      </c>
      <c r="M25" s="43">
        <v>1.1468397790055249</v>
      </c>
      <c r="N25" s="42" t="s">
        <v>58</v>
      </c>
      <c r="Q25" s="43">
        <v>1989</v>
      </c>
      <c r="R25" s="42" t="s">
        <v>46</v>
      </c>
      <c r="S25" s="43">
        <v>470</v>
      </c>
      <c r="T25" s="43">
        <v>3.4615319148936172</v>
      </c>
      <c r="U25" s="43">
        <v>34.436</v>
      </c>
      <c r="V25" s="43">
        <v>5.1382765957446814</v>
      </c>
      <c r="W25" s="42" t="s">
        <v>56</v>
      </c>
      <c r="AA25" s="97">
        <v>2005</v>
      </c>
      <c r="AB25" s="107">
        <f t="shared" si="1"/>
        <v>62</v>
      </c>
      <c r="AC25" s="112">
        <v>0</v>
      </c>
      <c r="AD25" s="98">
        <v>42</v>
      </c>
      <c r="AE25" s="98">
        <v>0</v>
      </c>
      <c r="AF25" s="98">
        <v>13</v>
      </c>
      <c r="AG25" s="98">
        <v>7</v>
      </c>
      <c r="AH25" s="98">
        <v>0</v>
      </c>
      <c r="AI25" s="114">
        <f t="shared" si="0"/>
        <v>0</v>
      </c>
      <c r="AK25" s="129">
        <v>2005</v>
      </c>
      <c r="AL25" s="113">
        <v>0</v>
      </c>
      <c r="AM25" s="100">
        <v>0</v>
      </c>
      <c r="AN25" s="100">
        <v>0</v>
      </c>
      <c r="AO25" s="131">
        <v>0</v>
      </c>
      <c r="AQ25" s="129">
        <v>2005</v>
      </c>
      <c r="AR25" s="137">
        <f t="shared" si="2"/>
        <v>42</v>
      </c>
      <c r="AS25" s="116">
        <f t="shared" si="3"/>
        <v>13</v>
      </c>
      <c r="AT25" s="116">
        <f t="shared" si="4"/>
        <v>7</v>
      </c>
      <c r="AU25" s="114">
        <f t="shared" si="5"/>
        <v>0</v>
      </c>
    </row>
    <row r="26" spans="1:47" ht="13.5" thickBot="1">
      <c r="H26" s="43">
        <v>1991</v>
      </c>
      <c r="I26" s="42" t="s">
        <v>45</v>
      </c>
      <c r="J26" s="43">
        <v>751</v>
      </c>
      <c r="K26" s="43">
        <v>0.64209054593874837</v>
      </c>
      <c r="L26" s="43">
        <v>7.386724367509987</v>
      </c>
      <c r="M26" s="43">
        <v>1.3865645805592544</v>
      </c>
      <c r="N26" s="42" t="s">
        <v>58</v>
      </c>
      <c r="Q26" s="43">
        <v>1989</v>
      </c>
      <c r="R26" s="42" t="s">
        <v>47</v>
      </c>
      <c r="S26" s="43">
        <v>1</v>
      </c>
      <c r="T26" s="43">
        <v>3.41</v>
      </c>
      <c r="U26" s="43">
        <v>29.17</v>
      </c>
      <c r="V26" s="43">
        <v>3.34</v>
      </c>
      <c r="W26" s="42" t="s">
        <v>56</v>
      </c>
      <c r="AA26" s="99">
        <v>2006</v>
      </c>
      <c r="AB26" s="107">
        <f t="shared" si="1"/>
        <v>6</v>
      </c>
      <c r="AC26" s="113">
        <v>0</v>
      </c>
      <c r="AD26" s="100">
        <v>5</v>
      </c>
      <c r="AE26" s="100">
        <v>0</v>
      </c>
      <c r="AF26" s="100">
        <v>1</v>
      </c>
      <c r="AG26" s="100">
        <v>0</v>
      </c>
      <c r="AH26" s="100">
        <v>0</v>
      </c>
      <c r="AI26" s="115">
        <f t="shared" si="0"/>
        <v>0</v>
      </c>
      <c r="AK26" s="129">
        <v>2006</v>
      </c>
      <c r="AL26" s="120">
        <v>0</v>
      </c>
      <c r="AM26" s="118">
        <v>0</v>
      </c>
      <c r="AN26" s="118">
        <v>0</v>
      </c>
      <c r="AO26" s="119">
        <v>0</v>
      </c>
      <c r="AQ26" s="130">
        <v>2006</v>
      </c>
      <c r="AR26" s="138">
        <f t="shared" si="2"/>
        <v>5</v>
      </c>
      <c r="AS26" s="139">
        <f t="shared" si="3"/>
        <v>1</v>
      </c>
      <c r="AT26" s="139">
        <f t="shared" si="4"/>
        <v>0</v>
      </c>
      <c r="AU26" s="115">
        <f t="shared" si="5"/>
        <v>0</v>
      </c>
    </row>
    <row r="27" spans="1:47" ht="13.5" thickBot="1">
      <c r="H27" s="43">
        <v>1991</v>
      </c>
      <c r="I27" s="42" t="s">
        <v>46</v>
      </c>
      <c r="J27" s="43">
        <v>229</v>
      </c>
      <c r="K27" s="43">
        <v>0.92323144104803501</v>
      </c>
      <c r="L27" s="43">
        <v>9.2640174672489088</v>
      </c>
      <c r="M27" s="43">
        <v>2.3028820960698688</v>
      </c>
      <c r="N27" s="42" t="s">
        <v>58</v>
      </c>
      <c r="Q27" s="43">
        <v>1990</v>
      </c>
      <c r="R27" s="42" t="s">
        <v>44</v>
      </c>
      <c r="S27" s="43">
        <v>2856</v>
      </c>
      <c r="T27" s="43">
        <v>1.7528921568627451</v>
      </c>
      <c r="U27" s="43">
        <v>31.383764005602238</v>
      </c>
      <c r="V27" s="43">
        <v>3.330220588235294</v>
      </c>
      <c r="W27" s="42" t="s">
        <v>56</v>
      </c>
      <c r="AA27" s="108" t="s">
        <v>74</v>
      </c>
      <c r="AB27" s="101">
        <f t="shared" ref="AB27:AH27" si="6">SUM(AB4:AB26)</f>
        <v>42276</v>
      </c>
      <c r="AC27" s="102">
        <f t="shared" si="6"/>
        <v>81</v>
      </c>
      <c r="AD27" s="103">
        <f t="shared" si="6"/>
        <v>27201</v>
      </c>
      <c r="AE27" s="103">
        <f t="shared" si="6"/>
        <v>332</v>
      </c>
      <c r="AF27" s="103">
        <f t="shared" si="6"/>
        <v>10639</v>
      </c>
      <c r="AG27" s="103">
        <f t="shared" si="6"/>
        <v>4023</v>
      </c>
      <c r="AH27" s="103">
        <f t="shared" si="6"/>
        <v>12</v>
      </c>
      <c r="AI27" s="104">
        <f t="shared" si="0"/>
        <v>413</v>
      </c>
      <c r="AK27" s="133">
        <f>SUM(AL27:AO27)</f>
        <v>326</v>
      </c>
      <c r="AL27" s="134">
        <f>SUM(AL4:AL24)</f>
        <v>16</v>
      </c>
      <c r="AM27" s="135">
        <f>SUM(AM4:AM24)</f>
        <v>59</v>
      </c>
      <c r="AN27" s="135">
        <f>SUM(AN4:AN24)</f>
        <v>14</v>
      </c>
      <c r="AO27" s="136">
        <f>SUM(AO4:AO24)</f>
        <v>237</v>
      </c>
      <c r="AQ27" s="108" t="s">
        <v>74</v>
      </c>
      <c r="AR27" s="132">
        <f>SUM(AR4:AR26)</f>
        <v>26964</v>
      </c>
      <c r="AS27" s="103">
        <f>SUM(AS4:AS26)</f>
        <v>10580</v>
      </c>
      <c r="AT27" s="103">
        <f>SUM(AT4:AT26)</f>
        <v>4009</v>
      </c>
      <c r="AU27" s="104">
        <f>SUM(AU4:AU26)</f>
        <v>397</v>
      </c>
    </row>
    <row r="28" spans="1:47">
      <c r="H28" s="43">
        <v>1991</v>
      </c>
      <c r="I28" s="42" t="s">
        <v>47</v>
      </c>
      <c r="J28" s="43">
        <v>1</v>
      </c>
      <c r="K28" s="43">
        <v>2.99</v>
      </c>
      <c r="L28" s="43">
        <v>74.83</v>
      </c>
      <c r="M28" s="43">
        <v>1.4</v>
      </c>
      <c r="N28" s="42" t="s">
        <v>58</v>
      </c>
      <c r="Q28" s="43">
        <v>1990</v>
      </c>
      <c r="R28" s="42" t="s">
        <v>45</v>
      </c>
      <c r="S28" s="43">
        <v>874</v>
      </c>
      <c r="T28" s="43">
        <v>2.3756750572082383</v>
      </c>
      <c r="U28" s="43">
        <v>33.329221967963385</v>
      </c>
      <c r="V28" s="43">
        <v>4.4392791762013735</v>
      </c>
      <c r="W28" s="42" t="s">
        <v>56</v>
      </c>
      <c r="AR28" s="146">
        <f>SUM(AR27:AU27)</f>
        <v>41950</v>
      </c>
    </row>
    <row r="29" spans="1:47">
      <c r="H29" s="43">
        <v>1992</v>
      </c>
      <c r="I29" s="42" t="s">
        <v>44</v>
      </c>
      <c r="J29" s="43">
        <v>3529</v>
      </c>
      <c r="K29" s="43">
        <v>0.33591952394446023</v>
      </c>
      <c r="L29" s="43">
        <v>3.617220175687164</v>
      </c>
      <c r="M29" s="43">
        <v>1.1614338339472938</v>
      </c>
      <c r="N29" s="42" t="s">
        <v>58</v>
      </c>
      <c r="Q29" s="43">
        <v>1990</v>
      </c>
      <c r="R29" s="42" t="s">
        <v>46</v>
      </c>
      <c r="S29" s="43">
        <v>299</v>
      </c>
      <c r="T29" s="43">
        <v>3.2225752508361207</v>
      </c>
      <c r="U29" s="43">
        <v>43.355484949832778</v>
      </c>
      <c r="V29" s="43">
        <v>5.2245819397993305</v>
      </c>
      <c r="W29" s="42" t="s">
        <v>56</v>
      </c>
      <c r="AR29">
        <f>(AB27-AR28)</f>
        <v>326</v>
      </c>
    </row>
    <row r="30" spans="1:47">
      <c r="H30" s="43">
        <v>1992</v>
      </c>
      <c r="I30" s="42" t="s">
        <v>45</v>
      </c>
      <c r="J30" s="43">
        <v>926</v>
      </c>
      <c r="K30" s="43">
        <v>0.5806695464362851</v>
      </c>
      <c r="L30" s="43">
        <v>6.5610475161987045</v>
      </c>
      <c r="M30" s="43">
        <v>1.4161987041036719</v>
      </c>
      <c r="N30" s="42" t="s">
        <v>58</v>
      </c>
      <c r="Q30" s="43">
        <v>1991</v>
      </c>
      <c r="R30" s="42" t="s">
        <v>44</v>
      </c>
      <c r="S30" s="43">
        <v>5353</v>
      </c>
      <c r="T30" s="43">
        <v>1.2435736969923408</v>
      </c>
      <c r="U30" s="43">
        <v>22.01134877638707</v>
      </c>
      <c r="V30" s="43">
        <v>2.9724416215206428</v>
      </c>
      <c r="W30" s="42" t="s">
        <v>56</v>
      </c>
      <c r="AN30" s="100">
        <v>0</v>
      </c>
    </row>
    <row r="31" spans="1:47">
      <c r="H31" s="43">
        <v>1992</v>
      </c>
      <c r="I31" s="42" t="s">
        <v>46</v>
      </c>
      <c r="J31" s="43">
        <v>299</v>
      </c>
      <c r="K31" s="43">
        <v>0.9466555183946489</v>
      </c>
      <c r="L31" s="43">
        <v>10.562943143812708</v>
      </c>
      <c r="M31" s="43">
        <v>2.3059866220735787</v>
      </c>
      <c r="N31" s="42" t="s">
        <v>58</v>
      </c>
      <c r="Q31" s="43">
        <v>1991</v>
      </c>
      <c r="R31" s="42" t="s">
        <v>45</v>
      </c>
      <c r="S31" s="43">
        <v>1136</v>
      </c>
      <c r="T31" s="43">
        <v>2.1876496478873242</v>
      </c>
      <c r="U31" s="43">
        <v>33.369762323943661</v>
      </c>
      <c r="V31" s="43">
        <v>3.6552904929577466</v>
      </c>
      <c r="W31" s="42" t="s">
        <v>56</v>
      </c>
    </row>
    <row r="32" spans="1:47">
      <c r="H32" s="43">
        <v>1993</v>
      </c>
      <c r="I32" s="42" t="s">
        <v>44</v>
      </c>
      <c r="J32" s="43">
        <v>4933</v>
      </c>
      <c r="K32" s="43">
        <v>0.34731603486722079</v>
      </c>
      <c r="L32" s="43">
        <v>3.8222663693492804</v>
      </c>
      <c r="M32" s="43">
        <v>1.1680235151023719</v>
      </c>
      <c r="N32" s="42" t="s">
        <v>58</v>
      </c>
      <c r="Q32" s="43">
        <v>1991</v>
      </c>
      <c r="R32" s="42" t="s">
        <v>46</v>
      </c>
      <c r="S32" s="43">
        <v>342</v>
      </c>
      <c r="T32" s="43">
        <v>3.3612573099415206</v>
      </c>
      <c r="U32" s="43">
        <v>36.830584795321634</v>
      </c>
      <c r="V32" s="43">
        <v>4.7214912280701755</v>
      </c>
      <c r="W32" s="42" t="s">
        <v>56</v>
      </c>
    </row>
    <row r="33" spans="8:23">
      <c r="H33" s="43">
        <v>1993</v>
      </c>
      <c r="I33" s="42" t="s">
        <v>45</v>
      </c>
      <c r="J33" s="43">
        <v>1481</v>
      </c>
      <c r="K33" s="43">
        <v>0.53414584740040516</v>
      </c>
      <c r="L33" s="43">
        <v>6.5731802835921682</v>
      </c>
      <c r="M33" s="43">
        <v>1.3823295070898043</v>
      </c>
      <c r="N33" s="42" t="s">
        <v>58</v>
      </c>
      <c r="Q33" s="43">
        <v>1991</v>
      </c>
      <c r="R33" s="42" t="s">
        <v>47</v>
      </c>
      <c r="S33" s="43">
        <v>1</v>
      </c>
      <c r="T33" s="43">
        <v>4.55</v>
      </c>
      <c r="U33" s="43">
        <v>125.47</v>
      </c>
      <c r="V33" s="43">
        <v>0.81</v>
      </c>
      <c r="W33" s="42" t="s">
        <v>56</v>
      </c>
    </row>
    <row r="34" spans="8:23">
      <c r="H34" s="43">
        <v>1993</v>
      </c>
      <c r="I34" s="42" t="s">
        <v>46</v>
      </c>
      <c r="J34" s="43">
        <v>402</v>
      </c>
      <c r="K34" s="43">
        <v>0.88798507462686571</v>
      </c>
      <c r="L34" s="43">
        <v>9.0520398009950256</v>
      </c>
      <c r="M34" s="43">
        <v>2.2772388059701494</v>
      </c>
      <c r="N34" s="42" t="s">
        <v>58</v>
      </c>
      <c r="Q34" s="43">
        <v>1992</v>
      </c>
      <c r="R34" s="42" t="s">
        <v>44</v>
      </c>
      <c r="S34" s="43">
        <v>5306</v>
      </c>
      <c r="T34" s="43">
        <v>1.3836920467395402</v>
      </c>
      <c r="U34" s="43">
        <v>26.455789672069354</v>
      </c>
      <c r="V34" s="43">
        <v>2.7535563513004151</v>
      </c>
      <c r="W34" s="42" t="s">
        <v>56</v>
      </c>
    </row>
    <row r="35" spans="8:23">
      <c r="H35" s="43">
        <v>1993</v>
      </c>
      <c r="I35" s="42" t="s">
        <v>47</v>
      </c>
      <c r="J35" s="43">
        <v>1</v>
      </c>
      <c r="K35" s="43">
        <v>0.03</v>
      </c>
      <c r="L35" s="43">
        <v>0</v>
      </c>
      <c r="M35" s="43">
        <v>0.14000000000000001</v>
      </c>
      <c r="N35" s="42" t="s">
        <v>58</v>
      </c>
      <c r="Q35" s="43">
        <v>1992</v>
      </c>
      <c r="R35" s="42" t="s">
        <v>45</v>
      </c>
      <c r="S35" s="43">
        <v>1419</v>
      </c>
      <c r="T35" s="43">
        <v>1.9463565891472869</v>
      </c>
      <c r="U35" s="43">
        <v>33.054178999295281</v>
      </c>
      <c r="V35" s="43">
        <v>3.5073431994362227</v>
      </c>
      <c r="W35" s="42" t="s">
        <v>56</v>
      </c>
    </row>
    <row r="36" spans="8:23">
      <c r="H36" s="43">
        <v>1994</v>
      </c>
      <c r="I36" s="42" t="s">
        <v>44</v>
      </c>
      <c r="J36" s="43">
        <v>3065</v>
      </c>
      <c r="K36" s="43">
        <v>0.34897226753670474</v>
      </c>
      <c r="L36" s="43">
        <v>3.8862577487765089</v>
      </c>
      <c r="M36" s="43">
        <v>1.0990864600326264</v>
      </c>
      <c r="N36" s="42" t="s">
        <v>58</v>
      </c>
      <c r="Q36" s="43">
        <v>1992</v>
      </c>
      <c r="R36" s="42" t="s">
        <v>46</v>
      </c>
      <c r="S36" s="43">
        <v>444</v>
      </c>
      <c r="T36" s="43">
        <v>3.2340765765765771</v>
      </c>
      <c r="U36" s="43">
        <v>36.643671171171171</v>
      </c>
      <c r="V36" s="43">
        <v>4.5512387387387392</v>
      </c>
      <c r="W36" s="42" t="s">
        <v>56</v>
      </c>
    </row>
    <row r="37" spans="8:23">
      <c r="H37" s="43">
        <v>1994</v>
      </c>
      <c r="I37" s="42" t="s">
        <v>45</v>
      </c>
      <c r="J37" s="43">
        <v>1190</v>
      </c>
      <c r="K37" s="43">
        <v>0.53908403361344537</v>
      </c>
      <c r="L37" s="43">
        <v>5.925126050420169</v>
      </c>
      <c r="M37" s="43">
        <v>1.3938991596638657</v>
      </c>
      <c r="N37" s="42" t="s">
        <v>58</v>
      </c>
      <c r="Q37" s="43">
        <v>1993</v>
      </c>
      <c r="R37" s="42" t="s">
        <v>44</v>
      </c>
      <c r="S37" s="43">
        <v>6950</v>
      </c>
      <c r="T37" s="43">
        <v>1.2472762589928057</v>
      </c>
      <c r="U37" s="43">
        <v>21.092998561151077</v>
      </c>
      <c r="V37" s="43">
        <v>2.8928460431654677</v>
      </c>
      <c r="W37" s="42" t="s">
        <v>56</v>
      </c>
    </row>
    <row r="38" spans="8:23">
      <c r="H38" s="43">
        <v>1994</v>
      </c>
      <c r="I38" s="42" t="s">
        <v>46</v>
      </c>
      <c r="J38" s="43">
        <v>491</v>
      </c>
      <c r="K38" s="43">
        <v>0.79030549898167002</v>
      </c>
      <c r="L38" s="43">
        <v>9.753014256619144</v>
      </c>
      <c r="M38" s="43">
        <v>2.1423625254582488</v>
      </c>
      <c r="N38" s="42" t="s">
        <v>58</v>
      </c>
      <c r="Q38" s="43">
        <v>1993</v>
      </c>
      <c r="R38" s="42" t="s">
        <v>45</v>
      </c>
      <c r="S38" s="43">
        <v>2106</v>
      </c>
      <c r="T38" s="43">
        <v>1.815982905982906</v>
      </c>
      <c r="U38" s="43">
        <v>26.268300094966758</v>
      </c>
      <c r="V38" s="43">
        <v>3.6565764482431149</v>
      </c>
      <c r="W38" s="42" t="s">
        <v>56</v>
      </c>
    </row>
    <row r="39" spans="8:23">
      <c r="H39" s="43">
        <v>1995</v>
      </c>
      <c r="I39" s="42" t="s">
        <v>44</v>
      </c>
      <c r="J39" s="43">
        <v>2777</v>
      </c>
      <c r="K39" s="43">
        <v>0.33269355419517466</v>
      </c>
      <c r="L39" s="43">
        <v>3.7526467410875046</v>
      </c>
      <c r="M39" s="43">
        <v>1.006726683471372</v>
      </c>
      <c r="N39" s="42" t="s">
        <v>58</v>
      </c>
      <c r="Q39" s="43">
        <v>1993</v>
      </c>
      <c r="R39" s="42" t="s">
        <v>46</v>
      </c>
      <c r="S39" s="43">
        <v>542</v>
      </c>
      <c r="T39" s="43">
        <v>2.8497416974169738</v>
      </c>
      <c r="U39" s="43">
        <v>30.320055350553503</v>
      </c>
      <c r="V39" s="43">
        <v>4.4995571955719553</v>
      </c>
      <c r="W39" s="42" t="s">
        <v>56</v>
      </c>
    </row>
    <row r="40" spans="8:23">
      <c r="H40" s="43">
        <v>1995</v>
      </c>
      <c r="I40" s="42" t="s">
        <v>45</v>
      </c>
      <c r="J40" s="43">
        <v>1398</v>
      </c>
      <c r="K40" s="43">
        <v>0.47115879828326185</v>
      </c>
      <c r="L40" s="43">
        <v>5.5654434907010017</v>
      </c>
      <c r="M40" s="43">
        <v>1.3615951359084408</v>
      </c>
      <c r="N40" s="42" t="s">
        <v>58</v>
      </c>
      <c r="Q40" s="43">
        <v>1993</v>
      </c>
      <c r="R40" s="42" t="s">
        <v>47</v>
      </c>
      <c r="S40" s="43">
        <v>1</v>
      </c>
      <c r="T40" s="43">
        <v>2.14</v>
      </c>
      <c r="U40" s="43">
        <v>83.5</v>
      </c>
      <c r="V40" s="43">
        <v>0.92</v>
      </c>
      <c r="W40" s="42" t="s">
        <v>56</v>
      </c>
    </row>
    <row r="41" spans="8:23">
      <c r="H41" s="43">
        <v>1995</v>
      </c>
      <c r="I41" s="42" t="s">
        <v>46</v>
      </c>
      <c r="J41" s="43">
        <v>843</v>
      </c>
      <c r="K41" s="43">
        <v>0.64708185053380785</v>
      </c>
      <c r="L41" s="43">
        <v>8.5825741399762752</v>
      </c>
      <c r="M41" s="43">
        <v>2.1590391459074736</v>
      </c>
      <c r="N41" s="42" t="s">
        <v>58</v>
      </c>
      <c r="Q41" s="43">
        <v>1994</v>
      </c>
      <c r="R41" s="42" t="s">
        <v>44</v>
      </c>
      <c r="S41" s="43">
        <v>4423</v>
      </c>
      <c r="T41" s="43">
        <v>1.4608320144698168</v>
      </c>
      <c r="U41" s="43">
        <v>21.957323083879722</v>
      </c>
      <c r="V41" s="43">
        <v>2.6223694325118698</v>
      </c>
      <c r="W41" s="42" t="s">
        <v>56</v>
      </c>
    </row>
    <row r="42" spans="8:23">
      <c r="H42" s="43">
        <v>1996</v>
      </c>
      <c r="I42" s="42" t="s">
        <v>44</v>
      </c>
      <c r="J42" s="43">
        <v>84</v>
      </c>
      <c r="K42" s="43">
        <v>0.1738095238095238</v>
      </c>
      <c r="L42" s="43">
        <v>2.108571428571429</v>
      </c>
      <c r="M42" s="43">
        <v>0.6305952380952381</v>
      </c>
      <c r="N42" s="42" t="s">
        <v>58</v>
      </c>
      <c r="Q42" s="43">
        <v>1994</v>
      </c>
      <c r="R42" s="42" t="s">
        <v>45</v>
      </c>
      <c r="S42" s="43">
        <v>1720</v>
      </c>
      <c r="T42" s="43">
        <v>2.0049593023255814</v>
      </c>
      <c r="U42" s="43">
        <v>26.294</v>
      </c>
      <c r="V42" s="43">
        <v>3.5034941860465119</v>
      </c>
      <c r="W42" s="42" t="s">
        <v>56</v>
      </c>
    </row>
    <row r="43" spans="8:23">
      <c r="H43" s="43">
        <v>1996</v>
      </c>
      <c r="I43" s="42" t="s">
        <v>45</v>
      </c>
      <c r="J43" s="43">
        <v>40</v>
      </c>
      <c r="K43" s="43">
        <v>0.22950000000000001</v>
      </c>
      <c r="L43" s="43">
        <v>3.35</v>
      </c>
      <c r="M43" s="43">
        <v>1.1565000000000001</v>
      </c>
      <c r="N43" s="42" t="s">
        <v>58</v>
      </c>
      <c r="Q43" s="43">
        <v>1994</v>
      </c>
      <c r="R43" s="42" t="s">
        <v>46</v>
      </c>
      <c r="S43" s="43">
        <v>735</v>
      </c>
      <c r="T43" s="43">
        <v>2.5369251700680273</v>
      </c>
      <c r="U43" s="43">
        <v>33.582176870748299</v>
      </c>
      <c r="V43" s="43">
        <v>5.0449931972789113</v>
      </c>
      <c r="W43" s="42" t="s">
        <v>56</v>
      </c>
    </row>
    <row r="44" spans="8:23">
      <c r="H44" s="43">
        <v>1996</v>
      </c>
      <c r="I44" s="42" t="s">
        <v>46</v>
      </c>
      <c r="J44" s="43">
        <v>271</v>
      </c>
      <c r="K44" s="43">
        <v>0.48575645756457569</v>
      </c>
      <c r="L44" s="43">
        <v>9.3899630996309966</v>
      </c>
      <c r="M44" s="43">
        <v>2.0788191881918818</v>
      </c>
      <c r="N44" s="42" t="s">
        <v>58</v>
      </c>
      <c r="Q44" s="43">
        <v>1995</v>
      </c>
      <c r="R44" s="42" t="s">
        <v>44</v>
      </c>
      <c r="S44" s="43">
        <v>3825</v>
      </c>
      <c r="T44" s="43">
        <v>1.4267503267973858</v>
      </c>
      <c r="U44" s="43">
        <v>23.537461437908497</v>
      </c>
      <c r="V44" s="43">
        <v>2.4229150326797386</v>
      </c>
      <c r="W44" s="42" t="s">
        <v>56</v>
      </c>
    </row>
    <row r="45" spans="8:23">
      <c r="H45" s="43">
        <v>1997</v>
      </c>
      <c r="I45" s="42" t="s">
        <v>44</v>
      </c>
      <c r="J45" s="43">
        <v>79</v>
      </c>
      <c r="K45" s="43">
        <v>0.16139240506329114</v>
      </c>
      <c r="L45" s="43">
        <v>2.5770886075949369</v>
      </c>
      <c r="M45" s="43">
        <v>0.64594936708860762</v>
      </c>
      <c r="N45" s="42" t="s">
        <v>58</v>
      </c>
      <c r="Q45" s="43">
        <v>1995</v>
      </c>
      <c r="R45" s="42" t="s">
        <v>45</v>
      </c>
      <c r="S45" s="43">
        <v>1907</v>
      </c>
      <c r="T45" s="43">
        <v>1.9143418982695335</v>
      </c>
      <c r="U45" s="43">
        <v>23.774126900891453</v>
      </c>
      <c r="V45" s="43">
        <v>3.664913476664919</v>
      </c>
      <c r="W45" s="42" t="s">
        <v>56</v>
      </c>
    </row>
    <row r="46" spans="8:23">
      <c r="H46" s="43">
        <v>1997</v>
      </c>
      <c r="I46" s="42" t="s">
        <v>45</v>
      </c>
      <c r="J46" s="43">
        <v>26</v>
      </c>
      <c r="K46" s="43">
        <v>0.23038461538461541</v>
      </c>
      <c r="L46" s="43">
        <v>2.8823076923076925</v>
      </c>
      <c r="M46" s="43">
        <v>0.83499999999999996</v>
      </c>
      <c r="N46" s="42" t="s">
        <v>58</v>
      </c>
      <c r="Q46" s="43">
        <v>1995</v>
      </c>
      <c r="R46" s="42" t="s">
        <v>46</v>
      </c>
      <c r="S46" s="43">
        <v>1157</v>
      </c>
      <c r="T46" s="43">
        <v>2.1750129645635261</v>
      </c>
      <c r="U46" s="43">
        <v>27.019092480553155</v>
      </c>
      <c r="V46" s="43">
        <v>5.3953068280034575</v>
      </c>
      <c r="W46" s="42" t="s">
        <v>56</v>
      </c>
    </row>
    <row r="47" spans="8:23">
      <c r="H47" s="43">
        <v>1997</v>
      </c>
      <c r="I47" s="42" t="s">
        <v>46</v>
      </c>
      <c r="J47" s="43">
        <v>400</v>
      </c>
      <c r="K47" s="43">
        <v>0.46887499999999999</v>
      </c>
      <c r="L47" s="43">
        <v>10.1043</v>
      </c>
      <c r="M47" s="43">
        <v>2.3698999999999999</v>
      </c>
      <c r="N47" s="42" t="s">
        <v>58</v>
      </c>
      <c r="Q47" s="43">
        <v>1996</v>
      </c>
      <c r="R47" s="42" t="s">
        <v>44</v>
      </c>
      <c r="S47" s="43">
        <v>127</v>
      </c>
      <c r="T47" s="43">
        <v>1.29</v>
      </c>
      <c r="U47" s="43">
        <v>25.233385826771656</v>
      </c>
      <c r="V47" s="43">
        <v>2.408503937007874</v>
      </c>
      <c r="W47" s="42" t="s">
        <v>56</v>
      </c>
    </row>
    <row r="48" spans="8:23">
      <c r="H48" s="43">
        <v>1998</v>
      </c>
      <c r="I48" s="42" t="s">
        <v>44</v>
      </c>
      <c r="J48" s="43">
        <v>41</v>
      </c>
      <c r="K48" s="43">
        <v>0.19390243902439025</v>
      </c>
      <c r="L48" s="43">
        <v>3.3</v>
      </c>
      <c r="M48" s="43">
        <v>0.64585365853658538</v>
      </c>
      <c r="N48" s="42" t="s">
        <v>58</v>
      </c>
      <c r="Q48" s="43">
        <v>1996</v>
      </c>
      <c r="R48" s="42" t="s">
        <v>45</v>
      </c>
      <c r="S48" s="43">
        <v>49</v>
      </c>
      <c r="T48" s="43">
        <v>1.1516326530612244</v>
      </c>
      <c r="U48" s="43">
        <v>17.020816326530614</v>
      </c>
      <c r="V48" s="43">
        <v>3.4593877551020409</v>
      </c>
      <c r="W48" s="42" t="s">
        <v>56</v>
      </c>
    </row>
    <row r="49" spans="8:23">
      <c r="H49" s="43">
        <v>1998</v>
      </c>
      <c r="I49" s="42" t="s">
        <v>45</v>
      </c>
      <c r="J49" s="43">
        <v>12</v>
      </c>
      <c r="K49" s="43">
        <v>0.14333333333333334</v>
      </c>
      <c r="L49" s="43">
        <v>1.97</v>
      </c>
      <c r="M49" s="43">
        <v>0.65749999999999997</v>
      </c>
      <c r="N49" s="42" t="s">
        <v>58</v>
      </c>
      <c r="Q49" s="43">
        <v>1996</v>
      </c>
      <c r="R49" s="42" t="s">
        <v>46</v>
      </c>
      <c r="S49" s="43">
        <v>380</v>
      </c>
      <c r="T49" s="43">
        <v>1.681763157894737</v>
      </c>
      <c r="U49" s="43">
        <v>35.664210526315792</v>
      </c>
      <c r="V49" s="43">
        <v>5.2284473684210528</v>
      </c>
      <c r="W49" s="42" t="s">
        <v>56</v>
      </c>
    </row>
    <row r="50" spans="8:23">
      <c r="H50" s="43">
        <v>1998</v>
      </c>
      <c r="I50" s="42" t="s">
        <v>46</v>
      </c>
      <c r="J50" s="43">
        <v>43</v>
      </c>
      <c r="K50" s="43">
        <v>0.41348837209302325</v>
      </c>
      <c r="L50" s="43">
        <v>4.7453488372093027</v>
      </c>
      <c r="M50" s="43">
        <v>1.7279069767441859</v>
      </c>
      <c r="N50" s="42" t="s">
        <v>58</v>
      </c>
      <c r="Q50" s="43">
        <v>1997</v>
      </c>
      <c r="R50" s="42" t="s">
        <v>44</v>
      </c>
      <c r="S50" s="43">
        <v>104</v>
      </c>
      <c r="T50" s="43">
        <v>1.1734615384615383</v>
      </c>
      <c r="U50" s="43">
        <v>27.854615384615386</v>
      </c>
      <c r="V50" s="43">
        <v>2.0223076923076921</v>
      </c>
      <c r="W50" s="42" t="s">
        <v>56</v>
      </c>
    </row>
    <row r="51" spans="8:23">
      <c r="H51" s="43">
        <v>1999</v>
      </c>
      <c r="I51" s="42" t="s">
        <v>44</v>
      </c>
      <c r="J51" s="43">
        <v>40</v>
      </c>
      <c r="K51" s="43">
        <v>0.17025000000000001</v>
      </c>
      <c r="L51" s="43">
        <v>2.3864999999999998</v>
      </c>
      <c r="M51" s="43">
        <v>0.3805</v>
      </c>
      <c r="N51" s="42" t="s">
        <v>58</v>
      </c>
      <c r="Q51" s="43">
        <v>1997</v>
      </c>
      <c r="R51" s="42" t="s">
        <v>45</v>
      </c>
      <c r="S51" s="43">
        <v>33</v>
      </c>
      <c r="T51" s="43">
        <v>1.4327272727272728</v>
      </c>
      <c r="U51" s="43">
        <v>17.649696969696969</v>
      </c>
      <c r="V51" s="43">
        <v>4.123636363636364</v>
      </c>
      <c r="W51" s="42" t="s">
        <v>56</v>
      </c>
    </row>
    <row r="52" spans="8:23">
      <c r="H52" s="43">
        <v>1999</v>
      </c>
      <c r="I52" s="42" t="s">
        <v>45</v>
      </c>
      <c r="J52" s="43">
        <v>10</v>
      </c>
      <c r="K52" s="43">
        <v>0.17599999999999999</v>
      </c>
      <c r="L52" s="43">
        <v>2.1520000000000001</v>
      </c>
      <c r="M52" s="43">
        <v>0.96899999999999997</v>
      </c>
      <c r="N52" s="42" t="s">
        <v>58</v>
      </c>
      <c r="Q52" s="43">
        <v>1997</v>
      </c>
      <c r="R52" s="42" t="s">
        <v>46</v>
      </c>
      <c r="S52" s="43">
        <v>547</v>
      </c>
      <c r="T52" s="43">
        <v>1.343363802559415</v>
      </c>
      <c r="U52" s="43">
        <v>26.977111517367458</v>
      </c>
      <c r="V52" s="43">
        <v>5.73583180987203</v>
      </c>
      <c r="W52" s="42" t="s">
        <v>56</v>
      </c>
    </row>
    <row r="53" spans="8:23">
      <c r="H53" s="43">
        <v>1999</v>
      </c>
      <c r="I53" s="42" t="s">
        <v>46</v>
      </c>
      <c r="J53" s="43">
        <v>60</v>
      </c>
      <c r="K53" s="43">
        <v>0.31683333333333336</v>
      </c>
      <c r="L53" s="43">
        <v>5.101</v>
      </c>
      <c r="M53" s="43">
        <v>1.7266666666666666</v>
      </c>
      <c r="N53" s="42" t="s">
        <v>58</v>
      </c>
      <c r="Q53" s="43">
        <v>1998</v>
      </c>
      <c r="R53" s="42" t="s">
        <v>44</v>
      </c>
      <c r="S53" s="43">
        <v>52</v>
      </c>
      <c r="T53" s="43">
        <v>0.92115384615384621</v>
      </c>
      <c r="U53" s="43">
        <v>25.632884615384615</v>
      </c>
      <c r="V53" s="43">
        <v>1.9059615384615385</v>
      </c>
      <c r="W53" s="42" t="s">
        <v>56</v>
      </c>
    </row>
    <row r="54" spans="8:23">
      <c r="H54" s="43">
        <v>2000</v>
      </c>
      <c r="I54" s="42" t="s">
        <v>44</v>
      </c>
      <c r="J54" s="43">
        <v>31</v>
      </c>
      <c r="K54" s="43">
        <v>0.23032258064516128</v>
      </c>
      <c r="L54" s="43">
        <v>2.6148387096774193</v>
      </c>
      <c r="M54" s="43">
        <v>0.78193548387096767</v>
      </c>
      <c r="N54" s="42" t="s">
        <v>58</v>
      </c>
      <c r="Q54" s="43">
        <v>1998</v>
      </c>
      <c r="R54" s="42" t="s">
        <v>45</v>
      </c>
      <c r="S54" s="43">
        <v>15</v>
      </c>
      <c r="T54" s="43">
        <v>0.89933333333333343</v>
      </c>
      <c r="U54" s="43">
        <v>19.061333333333334</v>
      </c>
      <c r="V54" s="43">
        <v>3.0826666666666669</v>
      </c>
      <c r="W54" s="42" t="s">
        <v>56</v>
      </c>
    </row>
    <row r="55" spans="8:23">
      <c r="H55" s="43">
        <v>2000</v>
      </c>
      <c r="I55" s="42" t="s">
        <v>45</v>
      </c>
      <c r="J55" s="43">
        <v>1</v>
      </c>
      <c r="K55" s="43">
        <v>0.12</v>
      </c>
      <c r="L55" s="43">
        <v>0.24</v>
      </c>
      <c r="M55" s="43">
        <v>0.91</v>
      </c>
      <c r="N55" s="42" t="s">
        <v>58</v>
      </c>
      <c r="Q55" s="43">
        <v>1998</v>
      </c>
      <c r="R55" s="42" t="s">
        <v>46</v>
      </c>
      <c r="S55" s="43">
        <v>57</v>
      </c>
      <c r="T55" s="43">
        <v>2.4738596491228071</v>
      </c>
      <c r="U55" s="43">
        <v>25.972105263157893</v>
      </c>
      <c r="V55" s="43">
        <v>5.055964912280702</v>
      </c>
      <c r="W55" s="42" t="s">
        <v>56</v>
      </c>
    </row>
    <row r="56" spans="8:23">
      <c r="H56" s="43">
        <v>2000</v>
      </c>
      <c r="I56" s="42" t="s">
        <v>46</v>
      </c>
      <c r="J56" s="43">
        <v>31</v>
      </c>
      <c r="K56" s="43">
        <v>0.25129032258064515</v>
      </c>
      <c r="L56" s="43">
        <v>4.4922580645161299</v>
      </c>
      <c r="M56" s="43">
        <v>1.0819354838709678</v>
      </c>
      <c r="N56" s="42" t="s">
        <v>58</v>
      </c>
      <c r="Q56" s="43">
        <v>1999</v>
      </c>
      <c r="R56" s="42" t="s">
        <v>44</v>
      </c>
      <c r="S56" s="43">
        <v>44</v>
      </c>
      <c r="T56" s="43">
        <v>0.83909090909090911</v>
      </c>
      <c r="U56" s="43">
        <v>30.692499999999999</v>
      </c>
      <c r="V56" s="43">
        <v>1.9431818181818183</v>
      </c>
      <c r="W56" s="42" t="s">
        <v>56</v>
      </c>
    </row>
    <row r="57" spans="8:23">
      <c r="H57" s="43">
        <v>2001</v>
      </c>
      <c r="I57" s="42" t="s">
        <v>44</v>
      </c>
      <c r="J57" s="43">
        <v>8</v>
      </c>
      <c r="K57" s="43">
        <v>0.14374999999999999</v>
      </c>
      <c r="L57" s="43">
        <v>1.9337500000000001</v>
      </c>
      <c r="M57" s="43">
        <v>0.69625000000000004</v>
      </c>
      <c r="N57" s="42" t="s">
        <v>58</v>
      </c>
      <c r="Q57" s="43">
        <v>1999</v>
      </c>
      <c r="R57" s="42" t="s">
        <v>45</v>
      </c>
      <c r="S57" s="43">
        <v>12</v>
      </c>
      <c r="T57" s="43">
        <v>0.91916666666666669</v>
      </c>
      <c r="U57" s="43">
        <v>12.445</v>
      </c>
      <c r="V57" s="43">
        <v>2.9591666666666665</v>
      </c>
      <c r="W57" s="42" t="s">
        <v>56</v>
      </c>
    </row>
    <row r="58" spans="8:23">
      <c r="H58" s="43">
        <v>2001</v>
      </c>
      <c r="I58" s="42" t="s">
        <v>45</v>
      </c>
      <c r="J58" s="43">
        <v>4</v>
      </c>
      <c r="K58" s="43">
        <v>0.1525</v>
      </c>
      <c r="L58" s="43">
        <v>0.86750000000000005</v>
      </c>
      <c r="M58" s="43">
        <v>0.51749999999999996</v>
      </c>
      <c r="N58" s="42" t="s">
        <v>58</v>
      </c>
      <c r="Q58" s="43">
        <v>1999</v>
      </c>
      <c r="R58" s="42" t="s">
        <v>46</v>
      </c>
      <c r="S58" s="43">
        <v>65</v>
      </c>
      <c r="T58" s="43">
        <v>1.4572307692307691</v>
      </c>
      <c r="U58" s="43">
        <v>20.963538461538459</v>
      </c>
      <c r="V58" s="43">
        <v>5.2172307692307696</v>
      </c>
      <c r="W58" s="42" t="s">
        <v>56</v>
      </c>
    </row>
    <row r="59" spans="8:23">
      <c r="H59" s="43">
        <v>2001</v>
      </c>
      <c r="I59" s="42" t="s">
        <v>46</v>
      </c>
      <c r="J59" s="43">
        <v>26</v>
      </c>
      <c r="K59" s="43">
        <v>0.37346153846153851</v>
      </c>
      <c r="L59" s="43">
        <v>5.4976923076923079</v>
      </c>
      <c r="M59" s="43">
        <v>1.0926923076923079</v>
      </c>
      <c r="N59" s="42" t="s">
        <v>58</v>
      </c>
      <c r="Q59" s="43">
        <v>2000</v>
      </c>
      <c r="R59" s="42" t="s">
        <v>44</v>
      </c>
      <c r="S59" s="43">
        <v>36</v>
      </c>
      <c r="T59" s="43">
        <v>0.62250000000000005</v>
      </c>
      <c r="U59" s="43">
        <v>13.438611111111111</v>
      </c>
      <c r="V59" s="43">
        <v>2.4419444444444443</v>
      </c>
      <c r="W59" s="42" t="s">
        <v>56</v>
      </c>
    </row>
    <row r="60" spans="8:23">
      <c r="H60" s="43">
        <v>2002</v>
      </c>
      <c r="I60" s="42" t="s">
        <v>44</v>
      </c>
      <c r="J60" s="43">
        <v>8</v>
      </c>
      <c r="K60" s="43">
        <v>0.11125</v>
      </c>
      <c r="L60" s="43">
        <v>0.51124999999999998</v>
      </c>
      <c r="M60" s="43">
        <v>0.6</v>
      </c>
      <c r="N60" s="42" t="s">
        <v>58</v>
      </c>
      <c r="Q60" s="43">
        <v>2000</v>
      </c>
      <c r="R60" s="42" t="s">
        <v>45</v>
      </c>
      <c r="S60" s="43">
        <v>3</v>
      </c>
      <c r="T60" s="43">
        <v>2.3366666666666669</v>
      </c>
      <c r="U60" s="43">
        <v>12.316666666666666</v>
      </c>
      <c r="V60" s="43">
        <v>1.79</v>
      </c>
      <c r="W60" s="42" t="s">
        <v>56</v>
      </c>
    </row>
    <row r="61" spans="8:23">
      <c r="H61" s="43">
        <v>2002</v>
      </c>
      <c r="I61" s="42" t="s">
        <v>45</v>
      </c>
      <c r="J61" s="43">
        <v>1</v>
      </c>
      <c r="K61" s="43">
        <v>0.05</v>
      </c>
      <c r="L61" s="43">
        <v>0</v>
      </c>
      <c r="M61" s="43">
        <v>0.17</v>
      </c>
      <c r="N61" s="42" t="s">
        <v>58</v>
      </c>
      <c r="Q61" s="43">
        <v>2000</v>
      </c>
      <c r="R61" s="42" t="s">
        <v>46</v>
      </c>
      <c r="S61" s="43">
        <v>24</v>
      </c>
      <c r="T61" s="43">
        <v>1.9691666666666667</v>
      </c>
      <c r="U61" s="43">
        <v>18.555416666666666</v>
      </c>
      <c r="V61" s="43">
        <v>4.4950000000000001</v>
      </c>
      <c r="W61" s="42" t="s">
        <v>56</v>
      </c>
    </row>
    <row r="62" spans="8:23">
      <c r="H62" s="43">
        <v>2002</v>
      </c>
      <c r="I62" s="42" t="s">
        <v>46</v>
      </c>
      <c r="J62" s="43">
        <v>18</v>
      </c>
      <c r="K62" s="43">
        <v>6.8888888888888888E-2</v>
      </c>
      <c r="L62" s="43">
        <v>0.47222222222222227</v>
      </c>
      <c r="M62" s="43">
        <v>0.25055555555555559</v>
      </c>
      <c r="N62" s="42" t="s">
        <v>58</v>
      </c>
      <c r="Q62" s="43">
        <v>2001</v>
      </c>
      <c r="R62" s="42" t="s">
        <v>44</v>
      </c>
      <c r="S62" s="43">
        <v>10</v>
      </c>
      <c r="T62" s="43">
        <v>0.64</v>
      </c>
      <c r="U62" s="43">
        <v>11.316000000000001</v>
      </c>
      <c r="V62" s="43">
        <v>3.01</v>
      </c>
      <c r="W62" s="42" t="s">
        <v>56</v>
      </c>
    </row>
    <row r="63" spans="8:23">
      <c r="H63" s="43">
        <v>2003</v>
      </c>
      <c r="I63" s="42" t="s">
        <v>45</v>
      </c>
      <c r="J63" s="43">
        <v>1</v>
      </c>
      <c r="K63" s="43">
        <v>0</v>
      </c>
      <c r="L63" s="43">
        <v>0</v>
      </c>
      <c r="M63" s="43">
        <v>0</v>
      </c>
      <c r="N63" s="42" t="s">
        <v>58</v>
      </c>
      <c r="Q63" s="43">
        <v>2001</v>
      </c>
      <c r="R63" s="42" t="s">
        <v>45</v>
      </c>
      <c r="S63" s="43">
        <v>5</v>
      </c>
      <c r="T63" s="43">
        <v>0.76800000000000002</v>
      </c>
      <c r="U63" s="43">
        <v>16.39</v>
      </c>
      <c r="V63" s="43">
        <v>2.6619999999999999</v>
      </c>
      <c r="W63" s="42" t="s">
        <v>56</v>
      </c>
    </row>
    <row r="64" spans="8:23">
      <c r="H64" s="43">
        <v>2003</v>
      </c>
      <c r="I64" s="42" t="s">
        <v>46</v>
      </c>
      <c r="J64" s="43">
        <v>3</v>
      </c>
      <c r="K64" s="43">
        <v>0.03</v>
      </c>
      <c r="L64" s="43">
        <v>14.693333333333333</v>
      </c>
      <c r="M64" s="43">
        <v>0.37333333333333335</v>
      </c>
      <c r="N64" s="42" t="s">
        <v>58</v>
      </c>
      <c r="Q64" s="43">
        <v>2001</v>
      </c>
      <c r="R64" s="42" t="s">
        <v>46</v>
      </c>
      <c r="S64" s="43">
        <v>27</v>
      </c>
      <c r="T64" s="43">
        <v>1.7066666666666668</v>
      </c>
      <c r="U64" s="43">
        <v>15.732592592592592</v>
      </c>
      <c r="V64" s="43">
        <v>4.9303703703703707</v>
      </c>
      <c r="W64" s="42" t="s">
        <v>56</v>
      </c>
    </row>
    <row r="65" spans="8:23">
      <c r="H65" s="43">
        <v>2005</v>
      </c>
      <c r="I65" s="42" t="s">
        <v>44</v>
      </c>
      <c r="J65" s="43">
        <v>1</v>
      </c>
      <c r="K65" s="43">
        <v>0.03</v>
      </c>
      <c r="L65" s="43">
        <v>0.03</v>
      </c>
      <c r="M65" s="43">
        <v>0.05</v>
      </c>
      <c r="N65" s="42" t="s">
        <v>58</v>
      </c>
      <c r="Q65" s="43">
        <v>2002</v>
      </c>
      <c r="R65" s="42" t="s">
        <v>44</v>
      </c>
      <c r="S65" s="43">
        <v>10</v>
      </c>
      <c r="T65" s="43">
        <v>0.54700000000000004</v>
      </c>
      <c r="U65" s="43">
        <v>7.617</v>
      </c>
      <c r="V65" s="43">
        <v>2.7730000000000001</v>
      </c>
      <c r="W65" s="42" t="s">
        <v>56</v>
      </c>
    </row>
    <row r="66" spans="8:23">
      <c r="Q66" s="43">
        <v>2002</v>
      </c>
      <c r="R66" s="42" t="s">
        <v>45</v>
      </c>
      <c r="S66" s="43">
        <v>1</v>
      </c>
      <c r="T66" s="43">
        <v>0.22</v>
      </c>
      <c r="U66" s="43">
        <v>4.6900000000000004</v>
      </c>
      <c r="V66" s="43">
        <v>2.2999999999999998</v>
      </c>
      <c r="W66" s="42" t="s">
        <v>56</v>
      </c>
    </row>
    <row r="67" spans="8:23">
      <c r="Q67" s="43">
        <v>2002</v>
      </c>
      <c r="R67" s="42" t="s">
        <v>46</v>
      </c>
      <c r="S67" s="43">
        <v>14</v>
      </c>
      <c r="T67" s="43">
        <v>2.5757142857142861</v>
      </c>
      <c r="U67" s="43">
        <v>21.771428571428569</v>
      </c>
      <c r="V67" s="43">
        <v>3.8457142857142856</v>
      </c>
      <c r="W67" s="42" t="s">
        <v>56</v>
      </c>
    </row>
    <row r="68" spans="8:23">
      <c r="Q68" s="43">
        <v>2003</v>
      </c>
      <c r="R68" s="42" t="s">
        <v>46</v>
      </c>
      <c r="S68" s="43">
        <v>2</v>
      </c>
      <c r="T68" s="43">
        <v>0.28499999999999998</v>
      </c>
      <c r="U68" s="43">
        <v>110.845</v>
      </c>
      <c r="V68" s="43">
        <v>0.08</v>
      </c>
      <c r="W68" s="42" t="s">
        <v>56</v>
      </c>
    </row>
    <row r="69" spans="8:23">
      <c r="Q69" s="43">
        <v>2005</v>
      </c>
      <c r="R69" s="42" t="s">
        <v>44</v>
      </c>
      <c r="S69" s="43">
        <v>1</v>
      </c>
      <c r="T69" s="43">
        <v>0.01</v>
      </c>
      <c r="U69" s="43">
        <v>55.95</v>
      </c>
      <c r="V69" s="43">
        <v>0</v>
      </c>
      <c r="W69" s="42" t="s">
        <v>56</v>
      </c>
    </row>
  </sheetData>
  <mergeCells count="2">
    <mergeCell ref="AA1:AI1"/>
    <mergeCell ref="AK1:AO1"/>
  </mergeCells>
  <phoneticPr fontId="0"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sheetPr codeName="Sheet5"/>
  <dimension ref="A1:M31"/>
  <sheetViews>
    <sheetView workbookViewId="0">
      <selection activeCell="B23" sqref="B23"/>
    </sheetView>
  </sheetViews>
  <sheetFormatPr defaultRowHeight="12.75"/>
  <cols>
    <col min="1" max="1" width="11.7109375" customWidth="1"/>
    <col min="2" max="10" width="9.42578125" customWidth="1"/>
  </cols>
  <sheetData>
    <row r="1" spans="1:10">
      <c r="A1" s="227" t="s">
        <v>104</v>
      </c>
      <c r="B1" s="227"/>
      <c r="D1" s="246">
        <v>4472965</v>
      </c>
      <c r="E1" t="s">
        <v>105</v>
      </c>
    </row>
    <row r="4" spans="1:10">
      <c r="B4" s="532" t="s">
        <v>108</v>
      </c>
      <c r="C4" s="532"/>
      <c r="D4" s="532"/>
      <c r="E4" s="533" t="s">
        <v>39</v>
      </c>
      <c r="F4" s="533"/>
      <c r="G4" s="533"/>
      <c r="H4" s="533" t="s">
        <v>110</v>
      </c>
      <c r="I4" s="533"/>
      <c r="J4" s="533"/>
    </row>
    <row r="5" spans="1:10">
      <c r="A5" s="247" t="s">
        <v>43</v>
      </c>
      <c r="B5" s="247" t="s">
        <v>33</v>
      </c>
      <c r="C5" s="247" t="s">
        <v>48</v>
      </c>
      <c r="D5" s="247" t="s">
        <v>109</v>
      </c>
      <c r="E5" s="247" t="s">
        <v>33</v>
      </c>
      <c r="F5" s="247" t="s">
        <v>48</v>
      </c>
      <c r="G5" s="247" t="s">
        <v>109</v>
      </c>
      <c r="H5" s="247" t="s">
        <v>33</v>
      </c>
      <c r="I5" s="247" t="s">
        <v>48</v>
      </c>
      <c r="J5" s="247" t="s">
        <v>109</v>
      </c>
    </row>
    <row r="6" spans="1:10">
      <c r="A6" s="248">
        <v>1984</v>
      </c>
      <c r="B6" s="248">
        <v>4254</v>
      </c>
      <c r="C6" s="248">
        <v>1087</v>
      </c>
      <c r="D6" s="25">
        <f>C6/B6</f>
        <v>0.25552421250587681</v>
      </c>
      <c r="E6" s="248">
        <v>320</v>
      </c>
      <c r="F6" s="248">
        <v>18</v>
      </c>
      <c r="G6" s="25">
        <f>F6/E6</f>
        <v>5.6250000000000001E-2</v>
      </c>
      <c r="H6" s="21">
        <f>B6+E6</f>
        <v>4574</v>
      </c>
      <c r="I6" s="21">
        <f>C6+F6</f>
        <v>1105</v>
      </c>
      <c r="J6" s="25">
        <f>I6/H6</f>
        <v>0.24158285964145168</v>
      </c>
    </row>
    <row r="7" spans="1:10">
      <c r="A7" s="248">
        <v>1985</v>
      </c>
      <c r="B7" s="248">
        <v>7984</v>
      </c>
      <c r="C7" s="248">
        <v>1759</v>
      </c>
      <c r="D7" s="25">
        <f t="shared" ref="D7:D31" si="0">C7/B7</f>
        <v>0.22031563126252504</v>
      </c>
      <c r="E7" s="248">
        <v>939</v>
      </c>
      <c r="F7" s="248">
        <v>42</v>
      </c>
      <c r="G7" s="25">
        <f t="shared" ref="G7:G17" si="1">F7/E7</f>
        <v>4.472843450479233E-2</v>
      </c>
      <c r="H7" s="21">
        <f t="shared" ref="H7:H17" si="2">B7+E7</f>
        <v>8923</v>
      </c>
      <c r="I7" s="21">
        <f t="shared" ref="I7:I17" si="3">C7+F7</f>
        <v>1801</v>
      </c>
      <c r="J7" s="25">
        <f t="shared" ref="J7:J18" si="4">I7/H7</f>
        <v>0.2018379468788524</v>
      </c>
    </row>
    <row r="8" spans="1:10">
      <c r="A8" s="248">
        <v>1986</v>
      </c>
      <c r="B8" s="248">
        <v>10202</v>
      </c>
      <c r="C8" s="248">
        <v>2176</v>
      </c>
      <c r="D8" s="25">
        <f t="shared" si="0"/>
        <v>0.21329151146833955</v>
      </c>
      <c r="E8" s="248">
        <v>642</v>
      </c>
      <c r="F8" s="248">
        <v>39</v>
      </c>
      <c r="G8" s="25">
        <f t="shared" si="1"/>
        <v>6.0747663551401869E-2</v>
      </c>
      <c r="H8" s="21">
        <f t="shared" si="2"/>
        <v>10844</v>
      </c>
      <c r="I8" s="21">
        <f t="shared" si="3"/>
        <v>2215</v>
      </c>
      <c r="J8" s="25">
        <f t="shared" si="4"/>
        <v>0.20426042050903725</v>
      </c>
    </row>
    <row r="9" spans="1:10">
      <c r="A9" s="248">
        <v>1987</v>
      </c>
      <c r="B9" s="248">
        <v>19414</v>
      </c>
      <c r="C9" s="248">
        <v>3245</v>
      </c>
      <c r="D9" s="25">
        <f t="shared" si="0"/>
        <v>0.16714741938807046</v>
      </c>
      <c r="E9" s="248">
        <v>1623</v>
      </c>
      <c r="F9" s="248">
        <v>98</v>
      </c>
      <c r="G9" s="25">
        <f t="shared" si="1"/>
        <v>6.0382008626001231E-2</v>
      </c>
      <c r="H9" s="21">
        <f t="shared" si="2"/>
        <v>21037</v>
      </c>
      <c r="I9" s="21">
        <f t="shared" si="3"/>
        <v>3343</v>
      </c>
      <c r="J9" s="25">
        <f t="shared" si="4"/>
        <v>0.1589104910395969</v>
      </c>
    </row>
    <row r="10" spans="1:10">
      <c r="A10" s="248">
        <v>1988</v>
      </c>
      <c r="B10" s="248">
        <v>21764</v>
      </c>
      <c r="C10" s="248">
        <v>3854</v>
      </c>
      <c r="D10" s="25">
        <f t="shared" si="0"/>
        <v>0.17708141885682779</v>
      </c>
      <c r="E10" s="248">
        <v>998</v>
      </c>
      <c r="F10" s="248">
        <v>54</v>
      </c>
      <c r="G10" s="25">
        <f t="shared" si="1"/>
        <v>5.410821643286573E-2</v>
      </c>
      <c r="H10" s="21">
        <f t="shared" si="2"/>
        <v>22762</v>
      </c>
      <c r="I10" s="21">
        <f t="shared" si="3"/>
        <v>3908</v>
      </c>
      <c r="J10" s="25">
        <f t="shared" si="4"/>
        <v>0.17168965820226695</v>
      </c>
    </row>
    <row r="11" spans="1:10">
      <c r="A11" s="248">
        <v>1989</v>
      </c>
      <c r="B11" s="248">
        <v>33939</v>
      </c>
      <c r="C11" s="248">
        <v>4889</v>
      </c>
      <c r="D11" s="25">
        <f t="shared" si="0"/>
        <v>0.14405256489584253</v>
      </c>
      <c r="E11" s="248">
        <v>1445</v>
      </c>
      <c r="F11" s="248">
        <v>70</v>
      </c>
      <c r="G11" s="25">
        <f t="shared" si="1"/>
        <v>4.8442906574394463E-2</v>
      </c>
      <c r="H11" s="21">
        <f t="shared" si="2"/>
        <v>35384</v>
      </c>
      <c r="I11" s="21">
        <f t="shared" si="3"/>
        <v>4959</v>
      </c>
      <c r="J11" s="25">
        <f t="shared" si="4"/>
        <v>0.14014808953199187</v>
      </c>
    </row>
    <row r="12" spans="1:10">
      <c r="A12" s="248">
        <v>1990</v>
      </c>
      <c r="B12" s="248">
        <v>31204</v>
      </c>
      <c r="C12" s="248">
        <v>4376</v>
      </c>
      <c r="D12" s="25">
        <f t="shared" si="0"/>
        <v>0.14023843097038841</v>
      </c>
      <c r="E12" s="248">
        <v>640</v>
      </c>
      <c r="F12" s="248">
        <v>24</v>
      </c>
      <c r="G12" s="25">
        <f t="shared" si="1"/>
        <v>3.7499999999999999E-2</v>
      </c>
      <c r="H12" s="21">
        <f t="shared" si="2"/>
        <v>31844</v>
      </c>
      <c r="I12" s="21">
        <f t="shared" si="3"/>
        <v>4400</v>
      </c>
      <c r="J12" s="25">
        <f t="shared" si="4"/>
        <v>0.13817359628187414</v>
      </c>
    </row>
    <row r="13" spans="1:10">
      <c r="A13" s="248">
        <v>1991</v>
      </c>
      <c r="B13" s="248">
        <v>45155</v>
      </c>
      <c r="C13" s="248">
        <v>7229</v>
      </c>
      <c r="D13" s="25">
        <f t="shared" si="0"/>
        <v>0.16009301295537592</v>
      </c>
      <c r="E13" s="248">
        <v>976</v>
      </c>
      <c r="F13" s="248">
        <v>36</v>
      </c>
      <c r="G13" s="25">
        <f t="shared" si="1"/>
        <v>3.6885245901639344E-2</v>
      </c>
      <c r="H13" s="21">
        <f t="shared" si="2"/>
        <v>46131</v>
      </c>
      <c r="I13" s="21">
        <f t="shared" si="3"/>
        <v>7265</v>
      </c>
      <c r="J13" s="25">
        <f t="shared" si="4"/>
        <v>0.15748628904641132</v>
      </c>
    </row>
    <row r="14" spans="1:10">
      <c r="A14" s="248">
        <v>1992</v>
      </c>
      <c r="B14" s="248">
        <v>49928</v>
      </c>
      <c r="C14" s="248">
        <v>7637</v>
      </c>
      <c r="D14" s="25">
        <f t="shared" si="0"/>
        <v>0.15296026277840089</v>
      </c>
      <c r="E14" s="248">
        <v>677</v>
      </c>
      <c r="F14" s="248">
        <v>28</v>
      </c>
      <c r="G14" s="25">
        <f t="shared" si="1"/>
        <v>4.1358936484490398E-2</v>
      </c>
      <c r="H14" s="21">
        <f t="shared" si="2"/>
        <v>50605</v>
      </c>
      <c r="I14" s="21">
        <f t="shared" si="3"/>
        <v>7665</v>
      </c>
      <c r="J14" s="25">
        <f t="shared" si="4"/>
        <v>0.15146724631953365</v>
      </c>
    </row>
    <row r="15" spans="1:10">
      <c r="A15" s="248">
        <v>1993</v>
      </c>
      <c r="B15" s="248">
        <v>87461</v>
      </c>
      <c r="C15" s="248">
        <v>10245</v>
      </c>
      <c r="D15" s="25">
        <f t="shared" si="0"/>
        <v>0.11713792433198797</v>
      </c>
      <c r="E15" s="248">
        <v>1564</v>
      </c>
      <c r="F15" s="248">
        <v>42</v>
      </c>
      <c r="G15" s="25">
        <f t="shared" si="1"/>
        <v>2.6854219948849106E-2</v>
      </c>
      <c r="H15" s="21">
        <f t="shared" si="2"/>
        <v>89025</v>
      </c>
      <c r="I15" s="21">
        <f t="shared" si="3"/>
        <v>10287</v>
      </c>
      <c r="J15" s="25">
        <f t="shared" si="4"/>
        <v>0.11555181128896377</v>
      </c>
    </row>
    <row r="16" spans="1:10">
      <c r="A16" s="248">
        <v>1994</v>
      </c>
      <c r="B16" s="248">
        <v>91870</v>
      </c>
      <c r="C16" s="248">
        <v>7538</v>
      </c>
      <c r="D16" s="25">
        <f t="shared" si="0"/>
        <v>8.2050723848916943E-2</v>
      </c>
      <c r="E16" s="248">
        <v>1216</v>
      </c>
      <c r="F16" s="248">
        <v>36</v>
      </c>
      <c r="G16" s="25">
        <f t="shared" si="1"/>
        <v>2.9605263157894735E-2</v>
      </c>
      <c r="H16" s="21">
        <f t="shared" si="2"/>
        <v>93086</v>
      </c>
      <c r="I16" s="21">
        <f t="shared" si="3"/>
        <v>7574</v>
      </c>
      <c r="J16" s="25">
        <f t="shared" si="4"/>
        <v>8.1365618890058652E-2</v>
      </c>
    </row>
    <row r="17" spans="1:13">
      <c r="A17" s="248">
        <v>1995</v>
      </c>
      <c r="B17" s="248">
        <v>141246</v>
      </c>
      <c r="C17" s="248">
        <v>7822</v>
      </c>
      <c r="D17" s="25">
        <f t="shared" si="0"/>
        <v>5.5378559392832365E-2</v>
      </c>
      <c r="E17" s="248">
        <v>3922</v>
      </c>
      <c r="F17" s="248">
        <v>53</v>
      </c>
      <c r="G17" s="25">
        <f t="shared" si="1"/>
        <v>1.3513513513513514E-2</v>
      </c>
      <c r="H17" s="21">
        <f t="shared" si="2"/>
        <v>145168</v>
      </c>
      <c r="I17" s="21">
        <f t="shared" si="3"/>
        <v>7875</v>
      </c>
      <c r="J17" s="25">
        <f t="shared" si="4"/>
        <v>5.4247492560343877E-2</v>
      </c>
    </row>
    <row r="18" spans="1:13">
      <c r="A18" s="249" t="s">
        <v>106</v>
      </c>
      <c r="B18" s="249">
        <f>SUM(B6:B17)</f>
        <v>544421</v>
      </c>
      <c r="C18" s="249">
        <f>SUM(C6:C17)</f>
        <v>61857</v>
      </c>
      <c r="D18" s="250">
        <f t="shared" si="0"/>
        <v>0.11361979056649174</v>
      </c>
      <c r="E18" s="249">
        <f>SUM(E6:E17)</f>
        <v>14962</v>
      </c>
      <c r="F18" s="249">
        <f>SUM(F6:F17)</f>
        <v>540</v>
      </c>
      <c r="G18" s="250">
        <f t="shared" ref="G18:G29" si="5">F18/E18</f>
        <v>3.6091431626787865E-2</v>
      </c>
      <c r="H18" s="249">
        <f>SUM(H6:H17)</f>
        <v>559383</v>
      </c>
      <c r="I18" s="249">
        <f>SUM(I6:I17)</f>
        <v>62397</v>
      </c>
      <c r="J18" s="250">
        <f t="shared" si="4"/>
        <v>0.11154611420082483</v>
      </c>
    </row>
    <row r="19" spans="1:13">
      <c r="A19" s="248">
        <v>1996</v>
      </c>
      <c r="B19" s="248">
        <v>122478</v>
      </c>
      <c r="C19" s="248">
        <v>22302</v>
      </c>
      <c r="D19" s="25">
        <f t="shared" si="0"/>
        <v>0.18208984470680448</v>
      </c>
      <c r="E19" s="248">
        <v>1642</v>
      </c>
      <c r="F19" s="248">
        <v>17</v>
      </c>
      <c r="G19" s="25">
        <f t="shared" si="5"/>
        <v>1.0353227771010963E-2</v>
      </c>
      <c r="H19" s="21">
        <f t="shared" ref="H19:H29" si="6">B19+E19</f>
        <v>124120</v>
      </c>
      <c r="I19" s="21">
        <f t="shared" ref="I19:I29" si="7">C19+F19</f>
        <v>22319</v>
      </c>
      <c r="J19" s="25">
        <f t="shared" ref="J19:J31" si="8">I19/H19</f>
        <v>0.17981791814373188</v>
      </c>
    </row>
    <row r="20" spans="1:13">
      <c r="A20" s="248">
        <v>1997</v>
      </c>
      <c r="B20" s="248">
        <v>147483</v>
      </c>
      <c r="C20" s="248">
        <v>21489</v>
      </c>
      <c r="D20" s="25">
        <f t="shared" si="0"/>
        <v>0.14570492870364721</v>
      </c>
      <c r="E20" s="248">
        <v>4157</v>
      </c>
      <c r="F20" s="248">
        <v>43</v>
      </c>
      <c r="G20" s="25">
        <f t="shared" si="5"/>
        <v>1.0343998075535241E-2</v>
      </c>
      <c r="H20" s="21">
        <f t="shared" si="6"/>
        <v>151640</v>
      </c>
      <c r="I20" s="21">
        <f t="shared" si="7"/>
        <v>21532</v>
      </c>
      <c r="J20" s="25">
        <f t="shared" si="8"/>
        <v>0.14199419678185177</v>
      </c>
    </row>
    <row r="21" spans="1:13">
      <c r="A21" s="248">
        <v>1998</v>
      </c>
      <c r="B21" s="248">
        <v>133441</v>
      </c>
      <c r="C21" s="248">
        <v>15843</v>
      </c>
      <c r="D21" s="25">
        <f t="shared" si="0"/>
        <v>0.11872662824768999</v>
      </c>
      <c r="E21" s="248">
        <v>2032</v>
      </c>
      <c r="F21" s="248">
        <v>20</v>
      </c>
      <c r="G21" s="25">
        <f t="shared" si="5"/>
        <v>9.8425196850393699E-3</v>
      </c>
      <c r="H21" s="21">
        <f t="shared" si="6"/>
        <v>135473</v>
      </c>
      <c r="I21" s="21">
        <f t="shared" si="7"/>
        <v>15863</v>
      </c>
      <c r="J21" s="25">
        <f t="shared" si="8"/>
        <v>0.11709344297387671</v>
      </c>
    </row>
    <row r="22" spans="1:13">
      <c r="A22" s="248">
        <v>1999</v>
      </c>
      <c r="B22" s="248">
        <v>156886</v>
      </c>
      <c r="C22" s="248">
        <v>13868</v>
      </c>
      <c r="D22" s="25">
        <f t="shared" si="0"/>
        <v>8.8395395382634523E-2</v>
      </c>
      <c r="E22" s="248">
        <v>5572</v>
      </c>
      <c r="F22" s="248">
        <v>23</v>
      </c>
      <c r="G22" s="25">
        <f t="shared" si="5"/>
        <v>4.1277817659727207E-3</v>
      </c>
      <c r="H22" s="21">
        <f t="shared" si="6"/>
        <v>162458</v>
      </c>
      <c r="I22" s="21">
        <f t="shared" si="7"/>
        <v>13891</v>
      </c>
      <c r="J22" s="25">
        <f t="shared" si="8"/>
        <v>8.5505176722599066E-2</v>
      </c>
    </row>
    <row r="23" spans="1:13">
      <c r="A23" s="248">
        <v>2000</v>
      </c>
      <c r="B23" s="248">
        <v>171706</v>
      </c>
      <c r="C23" s="248">
        <v>12433</v>
      </c>
      <c r="D23" s="25">
        <f t="shared" si="0"/>
        <v>7.2408651998182944E-2</v>
      </c>
      <c r="E23" s="248">
        <v>4764</v>
      </c>
      <c r="F23" s="248">
        <v>8</v>
      </c>
      <c r="G23" s="25">
        <f t="shared" si="5"/>
        <v>1.6792611251049538E-3</v>
      </c>
      <c r="H23" s="21">
        <f t="shared" si="6"/>
        <v>176470</v>
      </c>
      <c r="I23" s="21">
        <f t="shared" si="7"/>
        <v>12441</v>
      </c>
      <c r="J23" s="25">
        <f t="shared" si="8"/>
        <v>7.0499234997449992E-2</v>
      </c>
    </row>
    <row r="24" spans="1:13">
      <c r="A24" s="248">
        <v>2001</v>
      </c>
      <c r="B24" s="248">
        <v>167118</v>
      </c>
      <c r="C24" s="248">
        <v>11924</v>
      </c>
      <c r="D24" s="25">
        <f t="shared" si="0"/>
        <v>7.1350782082121617E-2</v>
      </c>
      <c r="E24" s="248">
        <v>4384</v>
      </c>
      <c r="F24" s="248">
        <v>10</v>
      </c>
      <c r="G24" s="25">
        <f t="shared" si="5"/>
        <v>2.2810218978102188E-3</v>
      </c>
      <c r="H24" s="21">
        <f t="shared" si="6"/>
        <v>171502</v>
      </c>
      <c r="I24" s="21">
        <f t="shared" si="7"/>
        <v>11934</v>
      </c>
      <c r="J24" s="25">
        <f t="shared" si="8"/>
        <v>6.9585194341756945E-2</v>
      </c>
    </row>
    <row r="25" spans="1:13">
      <c r="A25" s="248">
        <v>2002</v>
      </c>
      <c r="B25" s="248">
        <v>252765</v>
      </c>
      <c r="C25" s="248">
        <v>10116</v>
      </c>
      <c r="D25" s="25">
        <f t="shared" si="0"/>
        <v>4.0021363717286811E-2</v>
      </c>
      <c r="E25" s="248">
        <v>4525</v>
      </c>
      <c r="F25" s="248">
        <v>9</v>
      </c>
      <c r="G25" s="25">
        <f t="shared" si="5"/>
        <v>1.9889502762430941E-3</v>
      </c>
      <c r="H25" s="21">
        <f t="shared" si="6"/>
        <v>257290</v>
      </c>
      <c r="I25" s="21">
        <f t="shared" si="7"/>
        <v>10125</v>
      </c>
      <c r="J25" s="25">
        <f t="shared" si="8"/>
        <v>3.9352481635508571E-2</v>
      </c>
    </row>
    <row r="26" spans="1:13">
      <c r="A26" s="248">
        <v>2003</v>
      </c>
      <c r="B26" s="248">
        <v>89697</v>
      </c>
      <c r="C26" s="248">
        <v>2933</v>
      </c>
      <c r="D26" s="25">
        <f t="shared" si="0"/>
        <v>3.2698975439535323E-2</v>
      </c>
      <c r="E26" s="248">
        <v>1417</v>
      </c>
      <c r="F26" s="248">
        <v>4</v>
      </c>
      <c r="G26" s="25">
        <f t="shared" si="5"/>
        <v>2.8228652081863093E-3</v>
      </c>
      <c r="H26" s="21">
        <f t="shared" si="6"/>
        <v>91114</v>
      </c>
      <c r="I26" s="21">
        <f t="shared" si="7"/>
        <v>2937</v>
      </c>
      <c r="J26" s="25">
        <f t="shared" si="8"/>
        <v>3.2234343789099368E-2</v>
      </c>
    </row>
    <row r="27" spans="1:13">
      <c r="A27" s="248">
        <v>2004</v>
      </c>
      <c r="B27" s="248">
        <v>50959</v>
      </c>
      <c r="C27" s="248">
        <v>1755</v>
      </c>
      <c r="D27" s="25">
        <f t="shared" si="0"/>
        <v>3.4439451323613098E-2</v>
      </c>
      <c r="E27" s="248">
        <v>490</v>
      </c>
      <c r="F27" s="248">
        <v>0</v>
      </c>
      <c r="G27" s="25">
        <f t="shared" si="5"/>
        <v>0</v>
      </c>
      <c r="H27" s="21">
        <f t="shared" si="6"/>
        <v>51449</v>
      </c>
      <c r="I27" s="21">
        <f t="shared" si="7"/>
        <v>1755</v>
      </c>
      <c r="J27" s="25">
        <f t="shared" si="8"/>
        <v>3.4111450173958675E-2</v>
      </c>
    </row>
    <row r="28" spans="1:13">
      <c r="A28" s="248">
        <v>2005</v>
      </c>
      <c r="B28" s="248">
        <v>24443</v>
      </c>
      <c r="C28" s="248">
        <v>684</v>
      </c>
      <c r="D28" s="25">
        <f t="shared" si="0"/>
        <v>2.7983471750603443E-2</v>
      </c>
      <c r="E28" s="248">
        <v>242</v>
      </c>
      <c r="F28" s="248">
        <v>0</v>
      </c>
      <c r="G28" s="25">
        <f t="shared" si="5"/>
        <v>0</v>
      </c>
      <c r="H28" s="21">
        <f t="shared" si="6"/>
        <v>24685</v>
      </c>
      <c r="I28" s="21">
        <f t="shared" si="7"/>
        <v>684</v>
      </c>
      <c r="J28" s="25">
        <f t="shared" si="8"/>
        <v>2.770913510228884E-2</v>
      </c>
    </row>
    <row r="29" spans="1:13">
      <c r="A29" s="248">
        <v>2006</v>
      </c>
      <c r="B29" s="248">
        <v>367</v>
      </c>
      <c r="C29" s="248">
        <v>18</v>
      </c>
      <c r="D29" s="25">
        <f t="shared" si="0"/>
        <v>4.9046321525885561E-2</v>
      </c>
      <c r="E29" s="248">
        <v>23</v>
      </c>
      <c r="F29" s="248">
        <v>0</v>
      </c>
      <c r="G29" s="25">
        <f t="shared" si="5"/>
        <v>0</v>
      </c>
      <c r="H29" s="21">
        <f t="shared" si="6"/>
        <v>390</v>
      </c>
      <c r="I29" s="21">
        <f t="shared" si="7"/>
        <v>18</v>
      </c>
      <c r="J29" s="25">
        <f t="shared" si="8"/>
        <v>4.6153846153846156E-2</v>
      </c>
    </row>
    <row r="30" spans="1:13">
      <c r="A30" s="251" t="s">
        <v>107</v>
      </c>
      <c r="B30" s="251">
        <f>SUM(B19:B29)</f>
        <v>1317343</v>
      </c>
      <c r="C30" s="251">
        <f>SUM(C19:C29)</f>
        <v>113365</v>
      </c>
      <c r="D30" s="250">
        <f t="shared" si="0"/>
        <v>8.6055795643199984E-2</v>
      </c>
      <c r="E30" s="251">
        <f>SUM(E19:E29)</f>
        <v>29248</v>
      </c>
      <c r="F30" s="251">
        <f>SUM(F19:F29)</f>
        <v>134</v>
      </c>
      <c r="G30" s="250">
        <f>F30/E30</f>
        <v>4.5815098468271337E-3</v>
      </c>
      <c r="H30" s="251">
        <f>SUM(H19:H29)</f>
        <v>1346591</v>
      </c>
      <c r="I30" s="251">
        <f>SUM(I19:I29)</f>
        <v>113499</v>
      </c>
      <c r="J30" s="250">
        <f t="shared" si="8"/>
        <v>8.4286171524984202E-2</v>
      </c>
      <c r="L30" t="s">
        <v>113</v>
      </c>
    </row>
    <row r="31" spans="1:13">
      <c r="A31" s="252" t="s">
        <v>5</v>
      </c>
      <c r="B31" s="252">
        <f>B30+B18</f>
        <v>1861764</v>
      </c>
      <c r="C31" s="252">
        <f>C30+C18</f>
        <v>175222</v>
      </c>
      <c r="D31" s="253">
        <f t="shared" si="0"/>
        <v>9.4116117832335353E-2</v>
      </c>
      <c r="E31" s="252">
        <f>E30+E18</f>
        <v>44210</v>
      </c>
      <c r="F31" s="252">
        <f>F30+F18</f>
        <v>674</v>
      </c>
      <c r="G31" s="253">
        <f>F31/E31</f>
        <v>1.5245419588328432E-2</v>
      </c>
      <c r="H31" s="252">
        <f>H30+H18</f>
        <v>1905974</v>
      </c>
      <c r="I31" s="252">
        <f>I30+I18</f>
        <v>175896</v>
      </c>
      <c r="J31" s="253">
        <f t="shared" si="8"/>
        <v>9.228667337539756E-2</v>
      </c>
      <c r="L31">
        <v>41950</v>
      </c>
      <c r="M31">
        <f>I31-L31</f>
        <v>133946</v>
      </c>
    </row>
  </sheetData>
  <mergeCells count="3">
    <mergeCell ref="B4:D4"/>
    <mergeCell ref="E4:G4"/>
    <mergeCell ref="H4:J4"/>
  </mergeCells>
  <phoneticPr fontId="0" type="noConversion"/>
  <pageMargins left="0.75" right="0.75" top="1" bottom="1" header="0.5" footer="0.5"/>
  <headerFooter alignWithMargins="0"/>
  <drawing r:id="rId1"/>
</worksheet>
</file>

<file path=xl/worksheets/sheet4.xml><?xml version="1.0" encoding="utf-8"?>
<worksheet xmlns="http://schemas.openxmlformats.org/spreadsheetml/2006/main" xmlns:r="http://schemas.openxmlformats.org/officeDocument/2006/relationships">
  <sheetPr codeName="Sheet6">
    <pageSetUpPr fitToPage="1"/>
  </sheetPr>
  <dimension ref="A1:W39"/>
  <sheetViews>
    <sheetView workbookViewId="0">
      <selection activeCell="B1" sqref="B1"/>
    </sheetView>
  </sheetViews>
  <sheetFormatPr defaultRowHeight="12.75"/>
  <cols>
    <col min="1" max="1" width="6.28515625" customWidth="1"/>
    <col min="2" max="2" width="84.42578125" customWidth="1"/>
    <col min="3" max="3" width="7.42578125" style="326" bestFit="1" customWidth="1"/>
  </cols>
  <sheetData>
    <row r="1" spans="1:3" ht="18">
      <c r="A1" s="81" t="s">
        <v>253</v>
      </c>
    </row>
    <row r="2" spans="1:3" ht="15">
      <c r="A2" s="323" t="s">
        <v>121</v>
      </c>
    </row>
    <row r="4" spans="1:3" ht="15">
      <c r="A4" s="371" t="s">
        <v>7</v>
      </c>
      <c r="B4" s="324"/>
      <c r="C4" s="328" t="s">
        <v>132</v>
      </c>
    </row>
    <row r="5" spans="1:3">
      <c r="B5" s="325" t="str">
        <f>+'(1) VINs tested'!A2</f>
        <v>51.366 (a)(1) The number of vehicles tested by model year and vehicle type</v>
      </c>
      <c r="C5" s="326">
        <v>1</v>
      </c>
    </row>
    <row r="6" spans="1:3" ht="15">
      <c r="A6" s="371" t="s">
        <v>122</v>
      </c>
      <c r="B6" s="324"/>
    </row>
    <row r="7" spans="1:3" ht="25.5">
      <c r="B7" s="325" t="s">
        <v>115</v>
      </c>
      <c r="C7" s="326">
        <v>2</v>
      </c>
    </row>
    <row r="8" spans="1:3" ht="15">
      <c r="A8" s="371" t="s">
        <v>143</v>
      </c>
      <c r="B8" s="324"/>
    </row>
    <row r="9" spans="1:3">
      <c r="B9" s="325" t="str">
        <f>+'(2)(i) OBD'!A2</f>
        <v xml:space="preserve">51.366 (a)(2)(i) Initial OBDII Tests Failing by model year and vehicle type </v>
      </c>
      <c r="C9" s="326">
        <v>3</v>
      </c>
    </row>
    <row r="10" spans="1:3" ht="15">
      <c r="A10" s="371" t="s">
        <v>144</v>
      </c>
      <c r="B10" s="325"/>
    </row>
    <row r="11" spans="1:3">
      <c r="B11" s="372" t="s">
        <v>142</v>
      </c>
      <c r="C11" s="326">
        <v>4</v>
      </c>
    </row>
    <row r="12" spans="1:3" ht="15">
      <c r="A12" s="371" t="s">
        <v>145</v>
      </c>
      <c r="B12" s="324"/>
    </row>
    <row r="13" spans="1:3">
      <c r="B13" s="325" t="str">
        <f>'(2)(ii) OBD'!A2</f>
        <v xml:space="preserve">51.366 (a)(2)(ii) OBDII 1st Retests Failing by model year and vehicle type </v>
      </c>
      <c r="C13" s="326">
        <v>5</v>
      </c>
    </row>
    <row r="14" spans="1:3">
      <c r="B14" s="325" t="str">
        <f>'(2)(iii) OBD'!A2</f>
        <v xml:space="preserve">51.366 (a)(2)(iii) OBD 1st Retests Passing by model year and vehicle type </v>
      </c>
      <c r="C14" s="326">
        <v>6</v>
      </c>
    </row>
    <row r="15" spans="1:3" ht="15">
      <c r="A15" s="371" t="s">
        <v>146</v>
      </c>
      <c r="B15" s="324"/>
    </row>
    <row r="16" spans="1:3">
      <c r="B16" s="325" t="str">
        <f>'(2)(iv) OBD'!A2</f>
        <v xml:space="preserve">51.366 (a)(2)(iv) OBDII 2nd and Subsequent Retests Passing by model year and vehicle type </v>
      </c>
      <c r="C16" s="326">
        <v>7</v>
      </c>
    </row>
    <row r="17" spans="1:23" ht="15">
      <c r="A17" s="371" t="s">
        <v>123</v>
      </c>
      <c r="B17" s="331"/>
      <c r="C17" s="370"/>
      <c r="D17" s="331"/>
      <c r="E17" s="331"/>
      <c r="F17" s="331"/>
      <c r="G17" s="331"/>
      <c r="H17" s="331"/>
      <c r="I17" s="331"/>
    </row>
    <row r="18" spans="1:23">
      <c r="B18" s="325" t="str">
        <f>'(2)(vi) Waivers'!A2</f>
        <v xml:space="preserve">51.366 (a)(2)(v) Initial Failing Emissions Tests Receiving a Waiver by model year and vehicle type </v>
      </c>
      <c r="C18" s="326">
        <v>8</v>
      </c>
    </row>
    <row r="19" spans="1:23">
      <c r="B19" s="325" t="str">
        <f>'(2)(vi) No Outcome'!A2</f>
        <v>51.366 (a)(2)(vi) Vehicles with no known final outcome (regardless of reason)</v>
      </c>
      <c r="C19" s="326">
        <v>9</v>
      </c>
    </row>
    <row r="20" spans="1:23" ht="15">
      <c r="A20" s="371" t="s">
        <v>124</v>
      </c>
      <c r="B20" s="324"/>
    </row>
    <row r="21" spans="1:23">
      <c r="B21" s="325" t="str">
        <f>'(2)(xi) Pass OBD'!A2</f>
        <v xml:space="preserve">51.366 (a)(2)(xi) Passing OBDII Tests by model year and vehicle type </v>
      </c>
      <c r="C21" s="326">
        <v>10</v>
      </c>
    </row>
    <row r="22" spans="1:23">
      <c r="B22" s="325" t="str">
        <f>'(2)(xii) Fail OBD'!A2</f>
        <v xml:space="preserve">51.366 (a)(2)(xii) Failing OBDII Tests by model year and vehicle type </v>
      </c>
      <c r="C22" s="326">
        <v>11</v>
      </c>
    </row>
    <row r="23" spans="1:23" ht="25.5">
      <c r="B23" s="325" t="str">
        <f>'(2)(xix) MIL on no DTCs'!A2</f>
        <v xml:space="preserve">51.366 (a)(2)(xix) OBDII tests where the MIL is commanded on and no codes (DTCs) are stored by model year and vehicle type </v>
      </c>
      <c r="C23" s="326">
        <v>12</v>
      </c>
    </row>
    <row r="24" spans="1:23" ht="25.5">
      <c r="B24" s="325" t="str">
        <f>'(2)(xx) MIL off w  DTCs'!A2</f>
        <v xml:space="preserve">51.366 (a)(2)(xx) OBDII tests where the MIL is NOT commanded on but codes (DTCs) are stored by model year and vehicle type </v>
      </c>
      <c r="C24" s="326">
        <v>13</v>
      </c>
    </row>
    <row r="25" spans="1:23" ht="25.5">
      <c r="B25" s="325" t="str">
        <f>'(2)(xxi) MIL on w DTCs '!A2</f>
        <v xml:space="preserve">51.366 (a)(2)(xxi) OBDII tests where the MIL is commanded and codes (DTCs) are stored by model year and vehicle type.   </v>
      </c>
      <c r="C25" s="326">
        <v>14</v>
      </c>
    </row>
    <row r="26" spans="1:23" ht="25.5">
      <c r="B26" s="325" t="str">
        <f>'(2)(xxii) MIL off no DTCs '!A2</f>
        <v xml:space="preserve">51.366 (a)(2)(xxii) OBDII tests where the MIL is not commanded on and no codes (DTCs) are stored by model year and vehicle type </v>
      </c>
      <c r="C26" s="326">
        <v>15</v>
      </c>
    </row>
    <row r="27" spans="1:23">
      <c r="B27" s="534" t="s">
        <v>147</v>
      </c>
      <c r="C27" s="535">
        <v>16</v>
      </c>
      <c r="D27" s="284"/>
      <c r="E27" s="284"/>
      <c r="F27" s="284"/>
      <c r="G27" s="284"/>
      <c r="H27" s="284"/>
      <c r="I27" s="284"/>
      <c r="J27" s="284"/>
      <c r="K27" s="284"/>
      <c r="L27" s="284"/>
    </row>
    <row r="28" spans="1:23">
      <c r="B28" s="534"/>
      <c r="C28" s="535"/>
      <c r="D28" s="284"/>
      <c r="E28" s="284"/>
      <c r="F28" s="284"/>
      <c r="G28" s="284"/>
      <c r="H28" s="284"/>
      <c r="I28" s="284"/>
      <c r="J28" s="284"/>
      <c r="K28" s="284"/>
      <c r="L28" s="284"/>
    </row>
    <row r="29" spans="1:23">
      <c r="B29" s="534" t="s">
        <v>148</v>
      </c>
      <c r="C29" s="535">
        <v>17</v>
      </c>
      <c r="D29" s="284"/>
      <c r="E29" s="284"/>
      <c r="F29" s="284"/>
      <c r="G29" s="284"/>
      <c r="H29" s="284"/>
      <c r="I29" s="284"/>
      <c r="J29" s="284"/>
      <c r="K29" s="284"/>
      <c r="L29" s="284"/>
      <c r="M29" s="284"/>
      <c r="N29" s="284"/>
      <c r="O29" s="284"/>
      <c r="P29" s="284"/>
      <c r="Q29" s="284"/>
      <c r="R29" s="284"/>
      <c r="S29" s="284"/>
      <c r="T29" s="284"/>
      <c r="U29" s="284"/>
      <c r="V29" s="284"/>
      <c r="W29" s="284"/>
    </row>
    <row r="30" spans="1:23">
      <c r="B30" s="534"/>
      <c r="C30" s="535"/>
      <c r="D30" s="284"/>
      <c r="E30" s="284"/>
      <c r="F30" s="284"/>
      <c r="G30" s="284"/>
      <c r="H30" s="284"/>
      <c r="I30" s="284"/>
      <c r="J30" s="284"/>
      <c r="K30" s="284"/>
      <c r="L30" s="284"/>
      <c r="M30" s="284"/>
      <c r="N30" s="284"/>
      <c r="O30" s="284"/>
      <c r="P30" s="284"/>
      <c r="Q30" s="284"/>
      <c r="R30" s="284"/>
      <c r="S30" s="284"/>
      <c r="T30" s="284"/>
      <c r="U30" s="284"/>
      <c r="V30" s="284"/>
      <c r="W30" s="284"/>
    </row>
    <row r="31" spans="1:23" s="10" customFormat="1">
      <c r="B31" s="453" t="s">
        <v>215</v>
      </c>
      <c r="C31" s="454">
        <v>18</v>
      </c>
    </row>
    <row r="32" spans="1:23">
      <c r="B32" s="366"/>
    </row>
    <row r="39" spans="2:2">
      <c r="B39" t="s">
        <v>51</v>
      </c>
    </row>
  </sheetData>
  <mergeCells count="4">
    <mergeCell ref="B27:B28"/>
    <mergeCell ref="C27:C28"/>
    <mergeCell ref="B29:B30"/>
    <mergeCell ref="C29:C30"/>
  </mergeCells>
  <phoneticPr fontId="0" type="noConversion"/>
  <hyperlinks>
    <hyperlink ref="B5" location="'(1) VINs with diesel'!Print_Area" display="'(1) VINs with diesel'!Print_Area"/>
    <hyperlink ref="B7" location="'(1) Tests'!Print_Area" display="51.366 (a)(1) The number of total emissions tests (initial and retest) performed by model year and vehicle type"/>
    <hyperlink ref="B9" location="'(2)(i) OBD'!Print_Area" display="'(2)(i) OBD'!Print_Area"/>
    <hyperlink ref="B13" location="'(2)(ii) OBD'!Print_Area" display="'(2)(ii) OBD'!Print_Area"/>
    <hyperlink ref="B14" location="'(2)(iii) OBD'!Print_Area" display="'(2)(iii) OBD'!Print_Area"/>
    <hyperlink ref="B16" location="'(2)(iv) OBD'!Print_Area" display="'(2)(iv) OBD'!Print_Area"/>
    <hyperlink ref="B18" location="'(2)(vi) Waivers'!Print_Area" display="'(2)(vi) Waivers'!Print_Area"/>
    <hyperlink ref="B19" location="'(2)(vi) No Outcome'!Print_Area" display="'(2)(vi) No Outcome'!Print_Area"/>
    <hyperlink ref="B21" location="'(2)(xi) Pass OBD'!Print_Area" display="'(2)(xi) Pass OBD'!Print_Area"/>
    <hyperlink ref="B22" location="'(2)(xii) Fail OBD'!Print_Area" display="'(2)(xii) Fail OBD'!Print_Area"/>
    <hyperlink ref="B23" location="'(2)(xix) MIL on no DTCs'!Print_Area" display="'(2)(xix) MIL on no DTCs'!Print_Area"/>
    <hyperlink ref="B24" location="'(2)(xx) MIL off w  DTCs'!Print_Area" display="'(2)(xx) MIL off w  DTCs'!Print_Area"/>
    <hyperlink ref="B25" location="'(2)(xxi) MIL on w DTCs '!Print_Area" display="'(2)(xxi) MIL on w DTCs '!Print_Area"/>
    <hyperlink ref="B26" location="'(2)(xxii) MIL off no DTCs '!Print_Area" display="'(2)(xxii) MIL off no DTCs '!Print_Area"/>
    <hyperlink ref="B11" location="'(2)(i) Opacity'!A1" display="51.366 (a)(2)(v) Initial Diesel Tests Failing by Model Year "/>
    <hyperlink ref="B27:B28" location="'(2)(xxiii) Not Ready Failures'!A1" display="51.366 (a)(2)(xxiii) Readiness status indicates that the evaluation is not complete for any module supported by on-board diagnostic systems.   Fail OBD test for Not Ready condition."/>
    <hyperlink ref="B29:B30" location="'(2)(xxiii) Not Ready Turnaways'!A1" display="51.366 (a)(2)(xxiii) Readiness status indicates that the evaluation is not complete for any module supported by on-board diagnostic systems.   Turned away from OBD retest for Not Ready."/>
    <hyperlink ref="B31" location="'Table of Contents'!A1" display="Alternative OBD Tests"/>
  </hyperlinks>
  <pageMargins left="0.75" right="0.75" top="1" bottom="1" header="0.5" footer="0.5"/>
  <pageSetup fitToHeight="2" orientation="portrait" r:id="rId1"/>
  <headerFooter alignWithMargins="0"/>
</worksheet>
</file>

<file path=xl/worksheets/sheet5.xml><?xml version="1.0" encoding="utf-8"?>
<worksheet xmlns="http://schemas.openxmlformats.org/spreadsheetml/2006/main" xmlns:r="http://schemas.openxmlformats.org/officeDocument/2006/relationships">
  <sheetPr codeName="Sheet2">
    <pageSetUpPr fitToPage="1"/>
  </sheetPr>
  <dimension ref="A1:L70"/>
  <sheetViews>
    <sheetView topLeftCell="A34" zoomScaleNormal="100" workbookViewId="0">
      <selection activeCell="Q61" sqref="Q61"/>
    </sheetView>
  </sheetViews>
  <sheetFormatPr defaultRowHeight="12.75"/>
  <cols>
    <col min="1" max="1" width="8" style="396" customWidth="1"/>
    <col min="2" max="2" width="12.28515625" style="396" customWidth="1"/>
    <col min="3" max="3" width="9.28515625" style="396" bestFit="1" customWidth="1"/>
    <col min="4" max="4" width="11" style="396" customWidth="1"/>
    <col min="5" max="5" width="7.140625" style="396" customWidth="1"/>
    <col min="6" max="7" width="8" style="396" customWidth="1"/>
    <col min="8" max="8" width="7.7109375" style="396" bestFit="1" customWidth="1"/>
    <col min="9" max="9" width="11" style="396" customWidth="1"/>
    <col min="10" max="10" width="9.140625" style="396" bestFit="1"/>
    <col min="11" max="11" width="8.7109375" style="396" customWidth="1"/>
    <col min="12" max="16384" width="9.140625" style="396"/>
  </cols>
  <sheetData>
    <row r="1" spans="1:11" ht="18">
      <c r="A1" s="81" t="s">
        <v>218</v>
      </c>
    </row>
    <row r="2" spans="1:11">
      <c r="A2" s="397" t="s">
        <v>21</v>
      </c>
    </row>
    <row r="4" spans="1:11">
      <c r="A4" s="396" t="s">
        <v>219</v>
      </c>
      <c r="G4" s="398"/>
    </row>
    <row r="5" spans="1:11" ht="13.5" thickBot="1"/>
    <row r="6" spans="1:11" ht="12.75" customHeight="1">
      <c r="A6" s="536" t="s">
        <v>10</v>
      </c>
      <c r="B6" s="543" t="s">
        <v>130</v>
      </c>
      <c r="C6" s="544"/>
      <c r="D6" s="544"/>
      <c r="E6" s="540" t="s">
        <v>22</v>
      </c>
      <c r="F6" s="541"/>
      <c r="G6" s="541"/>
      <c r="H6" s="542"/>
      <c r="I6" s="538" t="s">
        <v>9</v>
      </c>
      <c r="K6" s="290"/>
    </row>
    <row r="7" spans="1:11" ht="12.75" customHeight="1" thickBot="1">
      <c r="A7" s="537"/>
      <c r="B7" s="399" t="s">
        <v>15</v>
      </c>
      <c r="C7" s="400" t="s">
        <v>126</v>
      </c>
      <c r="D7" s="400" t="s">
        <v>128</v>
      </c>
      <c r="E7" s="415" t="s">
        <v>125</v>
      </c>
      <c r="F7" s="400" t="s">
        <v>127</v>
      </c>
      <c r="G7" s="400" t="s">
        <v>129</v>
      </c>
      <c r="H7" s="416" t="s">
        <v>138</v>
      </c>
      <c r="I7" s="539"/>
      <c r="K7" s="290"/>
    </row>
    <row r="8" spans="1:11">
      <c r="A8" s="429">
        <v>1984</v>
      </c>
      <c r="B8" s="473"/>
      <c r="C8" s="273"/>
      <c r="D8" s="462"/>
      <c r="E8" s="417"/>
      <c r="F8" s="273"/>
      <c r="G8" s="273">
        <v>14</v>
      </c>
      <c r="H8" s="462">
        <v>403</v>
      </c>
      <c r="I8" s="460">
        <f t="shared" ref="I8:I35" si="0">SUM(B8:H8)</f>
        <v>417</v>
      </c>
      <c r="K8" s="402"/>
    </row>
    <row r="9" spans="1:11">
      <c r="A9" s="432">
        <v>1985</v>
      </c>
      <c r="B9" s="474"/>
      <c r="C9" s="93"/>
      <c r="D9" s="463"/>
      <c r="E9" s="418"/>
      <c r="F9" s="93"/>
      <c r="G9" s="93">
        <v>35</v>
      </c>
      <c r="H9" s="463">
        <v>691</v>
      </c>
      <c r="I9" s="461">
        <f t="shared" si="0"/>
        <v>726</v>
      </c>
      <c r="K9" s="402"/>
    </row>
    <row r="10" spans="1:11">
      <c r="A10" s="432">
        <v>1986</v>
      </c>
      <c r="B10" s="474"/>
      <c r="C10" s="93"/>
      <c r="D10" s="463"/>
      <c r="E10" s="418"/>
      <c r="F10" s="93"/>
      <c r="G10" s="93">
        <v>85</v>
      </c>
      <c r="H10" s="463">
        <v>798</v>
      </c>
      <c r="I10" s="461">
        <f t="shared" si="0"/>
        <v>883</v>
      </c>
      <c r="K10" s="402"/>
    </row>
    <row r="11" spans="1:11">
      <c r="A11" s="432">
        <v>1987</v>
      </c>
      <c r="B11" s="474"/>
      <c r="C11" s="93"/>
      <c r="D11" s="463"/>
      <c r="E11" s="418"/>
      <c r="F11" s="93"/>
      <c r="G11" s="93">
        <v>88</v>
      </c>
      <c r="H11" s="463">
        <v>1217</v>
      </c>
      <c r="I11" s="461">
        <f t="shared" si="0"/>
        <v>1305</v>
      </c>
      <c r="K11" s="402"/>
    </row>
    <row r="12" spans="1:11">
      <c r="A12" s="432">
        <v>1988</v>
      </c>
      <c r="B12" s="474"/>
      <c r="C12" s="93"/>
      <c r="D12" s="463"/>
      <c r="E12" s="418"/>
      <c r="F12" s="93"/>
      <c r="G12" s="93">
        <v>111</v>
      </c>
      <c r="H12" s="463">
        <v>1319</v>
      </c>
      <c r="I12" s="461">
        <f t="shared" si="0"/>
        <v>1430</v>
      </c>
      <c r="K12" s="402"/>
    </row>
    <row r="13" spans="1:11">
      <c r="A13" s="432">
        <v>1989</v>
      </c>
      <c r="B13" s="474"/>
      <c r="C13" s="93"/>
      <c r="D13" s="463"/>
      <c r="E13" s="418"/>
      <c r="F13" s="93"/>
      <c r="G13" s="93">
        <v>117</v>
      </c>
      <c r="H13" s="463">
        <v>976</v>
      </c>
      <c r="I13" s="461">
        <f t="shared" si="0"/>
        <v>1093</v>
      </c>
      <c r="K13" s="402"/>
    </row>
    <row r="14" spans="1:11">
      <c r="A14" s="432">
        <v>1990</v>
      </c>
      <c r="B14" s="474"/>
      <c r="C14" s="93"/>
      <c r="D14" s="463"/>
      <c r="E14" s="418"/>
      <c r="F14" s="93"/>
      <c r="G14" s="93">
        <v>67</v>
      </c>
      <c r="H14" s="463">
        <v>871</v>
      </c>
      <c r="I14" s="461">
        <f t="shared" si="0"/>
        <v>938</v>
      </c>
      <c r="K14" s="402"/>
    </row>
    <row r="15" spans="1:11">
      <c r="A15" s="432">
        <v>1991</v>
      </c>
      <c r="B15" s="474"/>
      <c r="C15" s="93"/>
      <c r="D15" s="463"/>
      <c r="E15" s="418"/>
      <c r="F15" s="93"/>
      <c r="G15" s="93">
        <v>67</v>
      </c>
      <c r="H15" s="463">
        <v>690</v>
      </c>
      <c r="I15" s="461">
        <f t="shared" si="0"/>
        <v>757</v>
      </c>
      <c r="K15" s="402"/>
    </row>
    <row r="16" spans="1:11">
      <c r="A16" s="432">
        <v>1992</v>
      </c>
      <c r="B16" s="474"/>
      <c r="C16" s="93"/>
      <c r="D16" s="463"/>
      <c r="E16" s="418"/>
      <c r="F16" s="93"/>
      <c r="G16" s="93">
        <v>70</v>
      </c>
      <c r="H16" s="463">
        <v>721</v>
      </c>
      <c r="I16" s="461">
        <f t="shared" si="0"/>
        <v>791</v>
      </c>
      <c r="K16" s="402"/>
    </row>
    <row r="17" spans="1:11">
      <c r="A17" s="432">
        <v>1993</v>
      </c>
      <c r="B17" s="474"/>
      <c r="C17" s="93"/>
      <c r="D17" s="463"/>
      <c r="E17" s="418"/>
      <c r="F17" s="93"/>
      <c r="G17" s="93">
        <v>156</v>
      </c>
      <c r="H17" s="463">
        <v>1042</v>
      </c>
      <c r="I17" s="461">
        <f t="shared" si="0"/>
        <v>1198</v>
      </c>
      <c r="K17" s="402"/>
    </row>
    <row r="18" spans="1:11">
      <c r="A18" s="432">
        <v>1994</v>
      </c>
      <c r="B18" s="474"/>
      <c r="C18" s="93"/>
      <c r="D18" s="463"/>
      <c r="E18" s="418"/>
      <c r="F18" s="93"/>
      <c r="G18" s="93">
        <v>320</v>
      </c>
      <c r="H18" s="463">
        <v>1585</v>
      </c>
      <c r="I18" s="461">
        <f t="shared" si="0"/>
        <v>1905</v>
      </c>
      <c r="K18" s="402"/>
    </row>
    <row r="19" spans="1:11">
      <c r="A19" s="432">
        <v>1995</v>
      </c>
      <c r="B19" s="474"/>
      <c r="C19" s="93"/>
      <c r="D19" s="463"/>
      <c r="E19" s="418"/>
      <c r="F19" s="93"/>
      <c r="G19" s="93">
        <v>397</v>
      </c>
      <c r="H19" s="463">
        <v>2753</v>
      </c>
      <c r="I19" s="461">
        <f t="shared" si="0"/>
        <v>3150</v>
      </c>
      <c r="K19" s="402"/>
    </row>
    <row r="20" spans="1:11">
      <c r="A20" s="432">
        <v>1996</v>
      </c>
      <c r="B20" s="474">
        <v>75739</v>
      </c>
      <c r="C20" s="93">
        <v>17762</v>
      </c>
      <c r="D20" s="463"/>
      <c r="E20" s="418"/>
      <c r="F20" s="93"/>
      <c r="G20" s="93">
        <v>395</v>
      </c>
      <c r="H20" s="463">
        <v>2103</v>
      </c>
      <c r="I20" s="461">
        <f t="shared" si="0"/>
        <v>95999</v>
      </c>
      <c r="K20" s="402"/>
    </row>
    <row r="21" spans="1:11">
      <c r="A21" s="432">
        <v>1997</v>
      </c>
      <c r="B21" s="474">
        <v>107116</v>
      </c>
      <c r="C21" s="93">
        <v>27476</v>
      </c>
      <c r="D21" s="463"/>
      <c r="E21" s="418">
        <v>99</v>
      </c>
      <c r="F21" s="93">
        <v>12</v>
      </c>
      <c r="G21" s="93">
        <v>776</v>
      </c>
      <c r="H21" s="463">
        <v>2695</v>
      </c>
      <c r="I21" s="461">
        <f t="shared" si="0"/>
        <v>138174</v>
      </c>
      <c r="K21" s="402"/>
    </row>
    <row r="22" spans="1:11">
      <c r="A22" s="432">
        <v>1998</v>
      </c>
      <c r="B22" s="474">
        <v>132077</v>
      </c>
      <c r="C22" s="93">
        <v>34476</v>
      </c>
      <c r="D22" s="463"/>
      <c r="E22" s="418">
        <v>226</v>
      </c>
      <c r="F22" s="93">
        <v>15</v>
      </c>
      <c r="G22" s="93">
        <v>293</v>
      </c>
      <c r="H22" s="463">
        <v>2934</v>
      </c>
      <c r="I22" s="461">
        <f t="shared" si="0"/>
        <v>170021</v>
      </c>
      <c r="K22" s="402"/>
    </row>
    <row r="23" spans="1:11">
      <c r="A23" s="432">
        <v>1999</v>
      </c>
      <c r="B23" s="474">
        <v>161701</v>
      </c>
      <c r="C23" s="93">
        <v>42227</v>
      </c>
      <c r="D23" s="463"/>
      <c r="E23" s="418">
        <v>162</v>
      </c>
      <c r="F23" s="93">
        <v>5</v>
      </c>
      <c r="G23" s="93">
        <v>999</v>
      </c>
      <c r="H23" s="463">
        <v>4344</v>
      </c>
      <c r="I23" s="461">
        <f t="shared" si="0"/>
        <v>209438</v>
      </c>
      <c r="K23" s="402"/>
    </row>
    <row r="24" spans="1:11" ht="12.75" customHeight="1">
      <c r="A24" s="432">
        <v>2000</v>
      </c>
      <c r="B24" s="474">
        <v>197302</v>
      </c>
      <c r="C24" s="93">
        <v>50641</v>
      </c>
      <c r="D24" s="463"/>
      <c r="E24" s="418">
        <v>333</v>
      </c>
      <c r="F24" s="93">
        <v>1</v>
      </c>
      <c r="G24" s="93">
        <v>945</v>
      </c>
      <c r="H24" s="463">
        <v>5280</v>
      </c>
      <c r="I24" s="461">
        <f t="shared" si="0"/>
        <v>254502</v>
      </c>
      <c r="K24" s="402"/>
    </row>
    <row r="25" spans="1:11">
      <c r="A25" s="432">
        <v>2001</v>
      </c>
      <c r="B25" s="474">
        <v>197612</v>
      </c>
      <c r="C25" s="93">
        <v>52670</v>
      </c>
      <c r="D25" s="463"/>
      <c r="E25" s="418">
        <v>273</v>
      </c>
      <c r="F25" s="93">
        <v>2</v>
      </c>
      <c r="G25" s="93">
        <v>987</v>
      </c>
      <c r="H25" s="463">
        <v>4697</v>
      </c>
      <c r="I25" s="461">
        <f t="shared" si="0"/>
        <v>256241</v>
      </c>
      <c r="K25" s="402"/>
    </row>
    <row r="26" spans="1:11">
      <c r="A26" s="432">
        <v>2002</v>
      </c>
      <c r="B26" s="474">
        <v>214389</v>
      </c>
      <c r="C26" s="93">
        <v>63240</v>
      </c>
      <c r="D26" s="463"/>
      <c r="E26" s="418">
        <v>476</v>
      </c>
      <c r="F26" s="93">
        <v>5</v>
      </c>
      <c r="G26" s="93">
        <v>1095</v>
      </c>
      <c r="H26" s="463">
        <v>4280</v>
      </c>
      <c r="I26" s="461">
        <f t="shared" si="0"/>
        <v>283485</v>
      </c>
      <c r="K26" s="402"/>
    </row>
    <row r="27" spans="1:11">
      <c r="A27" s="432">
        <v>2003</v>
      </c>
      <c r="B27" s="474">
        <v>229202</v>
      </c>
      <c r="C27" s="93">
        <v>67629</v>
      </c>
      <c r="D27" s="463"/>
      <c r="E27" s="418">
        <v>579</v>
      </c>
      <c r="F27" s="93">
        <v>5</v>
      </c>
      <c r="G27" s="93">
        <v>973</v>
      </c>
      <c r="H27" s="463">
        <v>4115</v>
      </c>
      <c r="I27" s="461">
        <f t="shared" si="0"/>
        <v>302503</v>
      </c>
      <c r="K27" s="402"/>
    </row>
    <row r="28" spans="1:11">
      <c r="A28" s="432">
        <v>2004</v>
      </c>
      <c r="B28" s="474">
        <v>238730</v>
      </c>
      <c r="C28" s="93">
        <v>81415</v>
      </c>
      <c r="D28" s="463"/>
      <c r="E28" s="418">
        <v>156</v>
      </c>
      <c r="F28" s="93">
        <v>2</v>
      </c>
      <c r="G28" s="93">
        <v>1255</v>
      </c>
      <c r="H28" s="463">
        <v>5689</v>
      </c>
      <c r="I28" s="461">
        <f t="shared" si="0"/>
        <v>327247</v>
      </c>
      <c r="K28" s="402"/>
    </row>
    <row r="29" spans="1:11">
      <c r="A29" s="432">
        <v>2005</v>
      </c>
      <c r="B29" s="474">
        <v>248699</v>
      </c>
      <c r="C29" s="93">
        <v>76733</v>
      </c>
      <c r="D29" s="463"/>
      <c r="E29" s="418">
        <v>225</v>
      </c>
      <c r="F29" s="93">
        <v>31</v>
      </c>
      <c r="G29" s="93">
        <v>2177</v>
      </c>
      <c r="H29" s="463">
        <v>6950</v>
      </c>
      <c r="I29" s="461">
        <f t="shared" si="0"/>
        <v>334815</v>
      </c>
      <c r="K29" s="402"/>
    </row>
    <row r="30" spans="1:11">
      <c r="A30" s="432">
        <v>2006</v>
      </c>
      <c r="B30" s="474">
        <v>235258</v>
      </c>
      <c r="C30" s="93">
        <v>68617</v>
      </c>
      <c r="D30" s="463"/>
      <c r="E30" s="418">
        <v>98</v>
      </c>
      <c r="F30" s="93">
        <v>27</v>
      </c>
      <c r="G30" s="93">
        <v>3105</v>
      </c>
      <c r="H30" s="463">
        <v>7110</v>
      </c>
      <c r="I30" s="461">
        <f t="shared" si="0"/>
        <v>314215</v>
      </c>
      <c r="K30" s="402"/>
    </row>
    <row r="31" spans="1:11">
      <c r="A31" s="432">
        <v>2007</v>
      </c>
      <c r="B31" s="474">
        <v>250641</v>
      </c>
      <c r="C31" s="93">
        <v>64331</v>
      </c>
      <c r="D31" s="463"/>
      <c r="E31" s="418">
        <v>53</v>
      </c>
      <c r="F31" s="93">
        <v>24</v>
      </c>
      <c r="G31" s="93">
        <v>2802</v>
      </c>
      <c r="H31" s="463">
        <v>7954</v>
      </c>
      <c r="I31" s="461">
        <f t="shared" si="0"/>
        <v>325805</v>
      </c>
      <c r="K31" s="406"/>
    </row>
    <row r="32" spans="1:11">
      <c r="A32" s="432">
        <v>2008</v>
      </c>
      <c r="B32" s="474">
        <v>224681</v>
      </c>
      <c r="C32" s="93">
        <v>62572</v>
      </c>
      <c r="D32" s="463">
        <v>10709</v>
      </c>
      <c r="E32" s="418">
        <v>50</v>
      </c>
      <c r="F32" s="93">
        <v>22</v>
      </c>
      <c r="G32" s="93">
        <v>3407</v>
      </c>
      <c r="H32" s="463">
        <v>4495</v>
      </c>
      <c r="I32" s="461">
        <f t="shared" si="0"/>
        <v>305936</v>
      </c>
      <c r="K32" s="406"/>
    </row>
    <row r="33" spans="1:12">
      <c r="A33" s="432">
        <v>2009</v>
      </c>
      <c r="B33" s="474">
        <v>177167</v>
      </c>
      <c r="C33" s="93">
        <v>37786</v>
      </c>
      <c r="D33" s="463">
        <v>5737</v>
      </c>
      <c r="E33" s="418">
        <v>1086</v>
      </c>
      <c r="F33" s="93">
        <v>86</v>
      </c>
      <c r="G33" s="93">
        <v>925</v>
      </c>
      <c r="H33" s="463">
        <v>3076</v>
      </c>
      <c r="I33" s="461">
        <f t="shared" si="0"/>
        <v>225863</v>
      </c>
      <c r="K33" s="406"/>
    </row>
    <row r="34" spans="1:12">
      <c r="A34" s="432">
        <v>2010</v>
      </c>
      <c r="B34" s="474">
        <v>55217</v>
      </c>
      <c r="C34" s="93">
        <v>9987</v>
      </c>
      <c r="D34" s="463">
        <v>704</v>
      </c>
      <c r="E34" s="418">
        <v>421</v>
      </c>
      <c r="F34" s="93">
        <v>35</v>
      </c>
      <c r="G34" s="93">
        <v>149</v>
      </c>
      <c r="H34" s="463">
        <v>2362</v>
      </c>
      <c r="I34" s="461">
        <f t="shared" si="0"/>
        <v>68875</v>
      </c>
      <c r="K34" s="406"/>
    </row>
    <row r="35" spans="1:12" ht="13.5" thickBot="1">
      <c r="A35" s="464">
        <v>2011</v>
      </c>
      <c r="B35" s="475">
        <v>365</v>
      </c>
      <c r="C35" s="274">
        <v>65</v>
      </c>
      <c r="D35" s="476">
        <v>27</v>
      </c>
      <c r="E35" s="477">
        <v>4</v>
      </c>
      <c r="F35" s="274"/>
      <c r="G35" s="274">
        <v>7</v>
      </c>
      <c r="H35" s="476">
        <v>506</v>
      </c>
      <c r="I35" s="465">
        <f t="shared" si="0"/>
        <v>974</v>
      </c>
      <c r="K35" s="406"/>
    </row>
    <row r="36" spans="1:12" ht="13.5" thickBot="1">
      <c r="A36" s="458" t="s">
        <v>9</v>
      </c>
      <c r="B36" s="470">
        <f t="shared" ref="B36:I36" si="1">SUM(B8:B35)</f>
        <v>2745896</v>
      </c>
      <c r="C36" s="471">
        <f t="shared" si="1"/>
        <v>757627</v>
      </c>
      <c r="D36" s="472">
        <f t="shared" si="1"/>
        <v>17177</v>
      </c>
      <c r="E36" s="470">
        <f t="shared" si="1"/>
        <v>4241</v>
      </c>
      <c r="F36" s="471">
        <f t="shared" si="1"/>
        <v>272</v>
      </c>
      <c r="G36" s="471">
        <f t="shared" si="1"/>
        <v>21817</v>
      </c>
      <c r="H36" s="472">
        <f t="shared" si="1"/>
        <v>81656</v>
      </c>
      <c r="I36" s="419">
        <f t="shared" si="1"/>
        <v>3628686</v>
      </c>
      <c r="K36" s="409"/>
      <c r="L36" s="396" t="s">
        <v>51</v>
      </c>
    </row>
    <row r="37" spans="1:12">
      <c r="A37" s="410"/>
      <c r="B37" s="411"/>
      <c r="C37" s="411"/>
      <c r="D37" s="411"/>
      <c r="E37" s="466"/>
      <c r="F37" s="466"/>
      <c r="G37" s="466"/>
      <c r="H37" s="466"/>
      <c r="I37" s="411" t="s">
        <v>51</v>
      </c>
      <c r="J37" s="411"/>
    </row>
    <row r="58" spans="1:8">
      <c r="D58" s="412"/>
      <c r="E58" s="331"/>
      <c r="F58" s="331"/>
      <c r="G58" s="331"/>
      <c r="H58" s="331"/>
    </row>
    <row r="62" spans="1:8" ht="12.75" customHeight="1">
      <c r="A62" s="413" t="s">
        <v>159</v>
      </c>
      <c r="B62" s="413" t="s">
        <v>150</v>
      </c>
    </row>
    <row r="63" spans="1:8">
      <c r="A63" s="10" t="s">
        <v>15</v>
      </c>
      <c r="B63" s="10" t="s">
        <v>151</v>
      </c>
    </row>
    <row r="64" spans="1:8">
      <c r="A64" s="10" t="s">
        <v>125</v>
      </c>
      <c r="B64" s="10" t="s">
        <v>152</v>
      </c>
    </row>
    <row r="65" spans="1:11">
      <c r="A65" s="10" t="s">
        <v>126</v>
      </c>
      <c r="B65" s="10" t="s">
        <v>153</v>
      </c>
    </row>
    <row r="66" spans="1:11" s="331" customFormat="1">
      <c r="A66" s="10" t="s">
        <v>127</v>
      </c>
      <c r="B66" s="10" t="s">
        <v>154</v>
      </c>
      <c r="C66" s="396"/>
      <c r="E66" s="396"/>
      <c r="F66" s="396"/>
      <c r="G66" s="396"/>
      <c r="H66" s="396"/>
      <c r="I66" s="396"/>
      <c r="J66" s="396"/>
      <c r="K66" s="396"/>
    </row>
    <row r="67" spans="1:11">
      <c r="A67" s="10" t="s">
        <v>128</v>
      </c>
      <c r="B67" s="10" t="s">
        <v>155</v>
      </c>
    </row>
    <row r="68" spans="1:11">
      <c r="A68" s="10" t="s">
        <v>129</v>
      </c>
      <c r="B68" s="10" t="s">
        <v>156</v>
      </c>
    </row>
    <row r="69" spans="1:11">
      <c r="A69" s="10" t="s">
        <v>14</v>
      </c>
      <c r="B69" s="10" t="s">
        <v>157</v>
      </c>
    </row>
    <row r="70" spans="1:11">
      <c r="A70" s="10" t="s">
        <v>138</v>
      </c>
      <c r="B70" s="10" t="s">
        <v>158</v>
      </c>
    </row>
  </sheetData>
  <mergeCells count="4">
    <mergeCell ref="A6:A7"/>
    <mergeCell ref="I6:I7"/>
    <mergeCell ref="E6:H6"/>
    <mergeCell ref="B6:D6"/>
  </mergeCells>
  <phoneticPr fontId="2" type="noConversion"/>
  <pageMargins left="0.75" right="0.75" top="1" bottom="1" header="0.5" footer="0.5"/>
  <pageSetup scale="74" orientation="portrait" r:id="rId1"/>
  <headerFooter alignWithMargins="0">
    <oddFooter>&amp;C&amp;14B-&amp;P-4</oddFooter>
  </headerFooter>
  <ignoredErrors>
    <ignoredError sqref="I8:I35" formulaRange="1"/>
  </ignoredErrors>
  <drawing r:id="rId2"/>
</worksheet>
</file>

<file path=xl/worksheets/sheet6.xml><?xml version="1.0" encoding="utf-8"?>
<worksheet xmlns="http://schemas.openxmlformats.org/spreadsheetml/2006/main" xmlns:r="http://schemas.openxmlformats.org/officeDocument/2006/relationships">
  <sheetPr codeName="Sheet4">
    <pageSetUpPr fitToPage="1"/>
  </sheetPr>
  <dimension ref="A1:L60"/>
  <sheetViews>
    <sheetView topLeftCell="A25" zoomScaleNormal="100" workbookViewId="0">
      <selection activeCell="A37" sqref="A37"/>
    </sheetView>
  </sheetViews>
  <sheetFormatPr defaultRowHeight="12.75"/>
  <cols>
    <col min="1" max="1" width="10.42578125" style="396" customWidth="1"/>
    <col min="2" max="3" width="10.5703125" style="396" customWidth="1"/>
    <col min="4" max="4" width="9.140625" style="396"/>
    <col min="5" max="8" width="8.5703125" style="396" customWidth="1"/>
    <col min="9" max="9" width="10.5703125" style="396" customWidth="1"/>
    <col min="10" max="10" width="9.140625" style="396" bestFit="1"/>
    <col min="11" max="11" width="4.42578125" style="396" bestFit="1" customWidth="1"/>
    <col min="12" max="12" width="5.7109375" style="396" bestFit="1" customWidth="1"/>
    <col min="13" max="16384" width="9.140625" style="396"/>
  </cols>
  <sheetData>
    <row r="1" spans="1:12" ht="18">
      <c r="A1" s="81" t="s">
        <v>218</v>
      </c>
    </row>
    <row r="2" spans="1:12" ht="12.75" customHeight="1">
      <c r="A2" s="545" t="s">
        <v>149</v>
      </c>
      <c r="B2" s="545"/>
      <c r="C2" s="545"/>
      <c r="D2" s="545"/>
      <c r="E2" s="545"/>
      <c r="F2" s="545"/>
      <c r="G2" s="545"/>
      <c r="H2" s="545"/>
      <c r="I2" s="545"/>
      <c r="J2" s="545"/>
      <c r="K2" s="414"/>
      <c r="L2" s="414"/>
    </row>
    <row r="3" spans="1:12" ht="12.75" customHeight="1">
      <c r="A3" s="545"/>
      <c r="B3" s="545"/>
      <c r="C3" s="545"/>
      <c r="D3" s="545"/>
      <c r="E3" s="545"/>
      <c r="F3" s="545"/>
      <c r="G3" s="545"/>
      <c r="H3" s="545"/>
      <c r="I3" s="545"/>
      <c r="J3" s="545"/>
    </row>
    <row r="4" spans="1:12">
      <c r="A4" s="397"/>
      <c r="J4" s="396" t="s">
        <v>51</v>
      </c>
    </row>
    <row r="5" spans="1:12" ht="13.5" thickBot="1">
      <c r="I5" s="290"/>
      <c r="J5" s="290"/>
    </row>
    <row r="6" spans="1:12" ht="12.75" customHeight="1">
      <c r="A6" s="546" t="s">
        <v>10</v>
      </c>
      <c r="B6" s="543" t="s">
        <v>130</v>
      </c>
      <c r="C6" s="544"/>
      <c r="D6" s="544"/>
      <c r="E6" s="540" t="s">
        <v>22</v>
      </c>
      <c r="F6" s="541"/>
      <c r="G6" s="541"/>
      <c r="H6" s="542"/>
      <c r="I6" s="548" t="s">
        <v>9</v>
      </c>
    </row>
    <row r="7" spans="1:12" ht="12.75" customHeight="1" thickBot="1">
      <c r="A7" s="547"/>
      <c r="B7" s="415" t="s">
        <v>15</v>
      </c>
      <c r="C7" s="400" t="s">
        <v>126</v>
      </c>
      <c r="D7" s="400" t="s">
        <v>128</v>
      </c>
      <c r="E7" s="415" t="s">
        <v>125</v>
      </c>
      <c r="F7" s="400" t="s">
        <v>127</v>
      </c>
      <c r="G7" s="400" t="s">
        <v>129</v>
      </c>
      <c r="H7" s="416" t="s">
        <v>138</v>
      </c>
      <c r="I7" s="549"/>
      <c r="J7" s="352"/>
    </row>
    <row r="8" spans="1:12">
      <c r="A8" s="429">
        <v>1984</v>
      </c>
      <c r="B8" s="473"/>
      <c r="C8" s="273"/>
      <c r="D8" s="462"/>
      <c r="E8" s="473"/>
      <c r="F8" s="273"/>
      <c r="G8" s="273">
        <v>14</v>
      </c>
      <c r="H8" s="462">
        <v>433</v>
      </c>
      <c r="I8" s="460">
        <f t="shared" ref="I8:I35" si="0">SUM(B8:H8)</f>
        <v>447</v>
      </c>
      <c r="J8" s="353"/>
    </row>
    <row r="9" spans="1:12">
      <c r="A9" s="432">
        <v>1985</v>
      </c>
      <c r="B9" s="474"/>
      <c r="C9" s="93"/>
      <c r="D9" s="463"/>
      <c r="E9" s="474"/>
      <c r="F9" s="93"/>
      <c r="G9" s="93">
        <v>35</v>
      </c>
      <c r="H9" s="463">
        <v>748</v>
      </c>
      <c r="I9" s="461">
        <f t="shared" si="0"/>
        <v>783</v>
      </c>
      <c r="J9" s="353"/>
    </row>
    <row r="10" spans="1:12">
      <c r="A10" s="432">
        <v>1986</v>
      </c>
      <c r="B10" s="474"/>
      <c r="C10" s="93"/>
      <c r="D10" s="463"/>
      <c r="E10" s="474"/>
      <c r="F10" s="93"/>
      <c r="G10" s="93">
        <v>86</v>
      </c>
      <c r="H10" s="463">
        <v>859</v>
      </c>
      <c r="I10" s="461">
        <f t="shared" si="0"/>
        <v>945</v>
      </c>
      <c r="J10" s="353"/>
    </row>
    <row r="11" spans="1:12">
      <c r="A11" s="432">
        <v>1987</v>
      </c>
      <c r="B11" s="474"/>
      <c r="C11" s="93"/>
      <c r="D11" s="463"/>
      <c r="E11" s="474"/>
      <c r="F11" s="93"/>
      <c r="G11" s="93">
        <v>93</v>
      </c>
      <c r="H11" s="463">
        <v>1319</v>
      </c>
      <c r="I11" s="461">
        <f t="shared" si="0"/>
        <v>1412</v>
      </c>
      <c r="J11" s="353"/>
    </row>
    <row r="12" spans="1:12">
      <c r="A12" s="432">
        <v>1988</v>
      </c>
      <c r="B12" s="474"/>
      <c r="C12" s="93"/>
      <c r="D12" s="463"/>
      <c r="E12" s="474"/>
      <c r="F12" s="93"/>
      <c r="G12" s="93">
        <v>115</v>
      </c>
      <c r="H12" s="463">
        <v>1424</v>
      </c>
      <c r="I12" s="461">
        <f t="shared" si="0"/>
        <v>1539</v>
      </c>
      <c r="J12" s="353"/>
    </row>
    <row r="13" spans="1:12">
      <c r="A13" s="432">
        <v>1989</v>
      </c>
      <c r="B13" s="474"/>
      <c r="C13" s="93"/>
      <c r="D13" s="463"/>
      <c r="E13" s="474"/>
      <c r="F13" s="93"/>
      <c r="G13" s="93">
        <v>118</v>
      </c>
      <c r="H13" s="463">
        <v>1048</v>
      </c>
      <c r="I13" s="461">
        <f t="shared" si="0"/>
        <v>1166</v>
      </c>
      <c r="J13" s="353"/>
    </row>
    <row r="14" spans="1:12">
      <c r="A14" s="432">
        <v>1990</v>
      </c>
      <c r="B14" s="474"/>
      <c r="C14" s="93"/>
      <c r="D14" s="463"/>
      <c r="E14" s="474"/>
      <c r="F14" s="93"/>
      <c r="G14" s="93">
        <v>67</v>
      </c>
      <c r="H14" s="463">
        <v>929</v>
      </c>
      <c r="I14" s="461">
        <f t="shared" si="0"/>
        <v>996</v>
      </c>
      <c r="J14" s="353"/>
    </row>
    <row r="15" spans="1:12">
      <c r="A15" s="432">
        <v>1991</v>
      </c>
      <c r="B15" s="474"/>
      <c r="C15" s="93"/>
      <c r="D15" s="463"/>
      <c r="E15" s="474"/>
      <c r="F15" s="93"/>
      <c r="G15" s="93">
        <v>69</v>
      </c>
      <c r="H15" s="463">
        <v>751</v>
      </c>
      <c r="I15" s="461">
        <f t="shared" si="0"/>
        <v>820</v>
      </c>
      <c r="J15" s="353"/>
    </row>
    <row r="16" spans="1:12">
      <c r="A16" s="432">
        <v>1992</v>
      </c>
      <c r="B16" s="474"/>
      <c r="C16" s="93"/>
      <c r="D16" s="463"/>
      <c r="E16" s="474"/>
      <c r="F16" s="93"/>
      <c r="G16" s="93">
        <v>72</v>
      </c>
      <c r="H16" s="463">
        <v>754</v>
      </c>
      <c r="I16" s="461">
        <f t="shared" si="0"/>
        <v>826</v>
      </c>
      <c r="J16" s="353"/>
    </row>
    <row r="17" spans="1:10">
      <c r="A17" s="432">
        <v>1993</v>
      </c>
      <c r="B17" s="474"/>
      <c r="C17" s="93"/>
      <c r="D17" s="463"/>
      <c r="E17" s="474"/>
      <c r="F17" s="93"/>
      <c r="G17" s="93">
        <v>160</v>
      </c>
      <c r="H17" s="463">
        <v>1085</v>
      </c>
      <c r="I17" s="461">
        <f t="shared" si="0"/>
        <v>1245</v>
      </c>
      <c r="J17" s="353"/>
    </row>
    <row r="18" spans="1:10">
      <c r="A18" s="432">
        <v>1994</v>
      </c>
      <c r="B18" s="474"/>
      <c r="C18" s="93"/>
      <c r="D18" s="463"/>
      <c r="E18" s="474"/>
      <c r="F18" s="93"/>
      <c r="G18" s="93">
        <v>342</v>
      </c>
      <c r="H18" s="463">
        <v>1654</v>
      </c>
      <c r="I18" s="461">
        <f t="shared" si="0"/>
        <v>1996</v>
      </c>
      <c r="J18" s="353"/>
    </row>
    <row r="19" spans="1:10">
      <c r="A19" s="432">
        <v>1995</v>
      </c>
      <c r="B19" s="474"/>
      <c r="C19" s="93"/>
      <c r="D19" s="463"/>
      <c r="E19" s="474"/>
      <c r="F19" s="93"/>
      <c r="G19" s="93">
        <v>414</v>
      </c>
      <c r="H19" s="463">
        <v>2851</v>
      </c>
      <c r="I19" s="461">
        <f t="shared" si="0"/>
        <v>3265</v>
      </c>
      <c r="J19" s="353"/>
    </row>
    <row r="20" spans="1:10">
      <c r="A20" s="432">
        <v>1996</v>
      </c>
      <c r="B20" s="474">
        <v>85908</v>
      </c>
      <c r="C20" s="93">
        <v>20245</v>
      </c>
      <c r="D20" s="463"/>
      <c r="E20" s="474"/>
      <c r="F20" s="93"/>
      <c r="G20" s="93">
        <v>406</v>
      </c>
      <c r="H20" s="463">
        <v>2145</v>
      </c>
      <c r="I20" s="461">
        <f t="shared" si="0"/>
        <v>108704</v>
      </c>
      <c r="J20" s="353"/>
    </row>
    <row r="21" spans="1:10">
      <c r="A21" s="432">
        <v>1997</v>
      </c>
      <c r="B21" s="474">
        <v>120388</v>
      </c>
      <c r="C21" s="93">
        <v>31172</v>
      </c>
      <c r="D21" s="463"/>
      <c r="E21" s="474">
        <v>111</v>
      </c>
      <c r="F21" s="93">
        <v>13</v>
      </c>
      <c r="G21" s="93">
        <v>805</v>
      </c>
      <c r="H21" s="463">
        <v>2805</v>
      </c>
      <c r="I21" s="461">
        <f t="shared" si="0"/>
        <v>155294</v>
      </c>
      <c r="J21" s="353"/>
    </row>
    <row r="22" spans="1:10">
      <c r="A22" s="432">
        <v>1998</v>
      </c>
      <c r="B22" s="474">
        <v>147371</v>
      </c>
      <c r="C22" s="93">
        <v>38694</v>
      </c>
      <c r="D22" s="463"/>
      <c r="E22" s="474">
        <v>254</v>
      </c>
      <c r="F22" s="93">
        <v>17</v>
      </c>
      <c r="G22" s="93">
        <v>323</v>
      </c>
      <c r="H22" s="463">
        <v>3065</v>
      </c>
      <c r="I22" s="461">
        <f t="shared" si="0"/>
        <v>189724</v>
      </c>
      <c r="J22" s="353"/>
    </row>
    <row r="23" spans="1:10">
      <c r="A23" s="432">
        <v>1999</v>
      </c>
      <c r="B23" s="474">
        <v>178867</v>
      </c>
      <c r="C23" s="93">
        <v>46559</v>
      </c>
      <c r="D23" s="463"/>
      <c r="E23" s="474">
        <v>171</v>
      </c>
      <c r="F23" s="93">
        <v>7</v>
      </c>
      <c r="G23" s="93">
        <v>1030</v>
      </c>
      <c r="H23" s="463">
        <v>4485</v>
      </c>
      <c r="I23" s="461">
        <f t="shared" si="0"/>
        <v>231119</v>
      </c>
      <c r="J23" s="353"/>
    </row>
    <row r="24" spans="1:10">
      <c r="A24" s="432">
        <v>2000</v>
      </c>
      <c r="B24" s="474">
        <v>217013</v>
      </c>
      <c r="C24" s="93">
        <v>55585</v>
      </c>
      <c r="D24" s="463"/>
      <c r="E24" s="474">
        <v>366</v>
      </c>
      <c r="F24" s="93">
        <v>1</v>
      </c>
      <c r="G24" s="93">
        <v>983</v>
      </c>
      <c r="H24" s="463">
        <v>5398</v>
      </c>
      <c r="I24" s="461">
        <f t="shared" si="0"/>
        <v>279346</v>
      </c>
      <c r="J24" s="353"/>
    </row>
    <row r="25" spans="1:10">
      <c r="A25" s="432">
        <v>2001</v>
      </c>
      <c r="B25" s="474">
        <v>221721</v>
      </c>
      <c r="C25" s="93">
        <v>60306</v>
      </c>
      <c r="D25" s="463"/>
      <c r="E25" s="474">
        <v>297</v>
      </c>
      <c r="F25" s="93">
        <v>2</v>
      </c>
      <c r="G25" s="93">
        <v>1023</v>
      </c>
      <c r="H25" s="463">
        <v>4814</v>
      </c>
      <c r="I25" s="461">
        <f t="shared" si="0"/>
        <v>288163</v>
      </c>
      <c r="J25" s="353"/>
    </row>
    <row r="26" spans="1:10">
      <c r="A26" s="432">
        <v>2002</v>
      </c>
      <c r="B26" s="474">
        <v>233507</v>
      </c>
      <c r="C26" s="93">
        <v>69677</v>
      </c>
      <c r="D26" s="463"/>
      <c r="E26" s="474">
        <v>521</v>
      </c>
      <c r="F26" s="93">
        <v>5</v>
      </c>
      <c r="G26" s="93">
        <v>1136</v>
      </c>
      <c r="H26" s="463">
        <v>4383</v>
      </c>
      <c r="I26" s="461">
        <f t="shared" si="0"/>
        <v>309229</v>
      </c>
      <c r="J26" s="353"/>
    </row>
    <row r="27" spans="1:10">
      <c r="A27" s="432">
        <v>2003</v>
      </c>
      <c r="B27" s="474">
        <v>244229</v>
      </c>
      <c r="C27" s="93">
        <v>72841</v>
      </c>
      <c r="D27" s="463"/>
      <c r="E27" s="474">
        <v>621</v>
      </c>
      <c r="F27" s="93">
        <v>7</v>
      </c>
      <c r="G27" s="93">
        <v>990</v>
      </c>
      <c r="H27" s="463">
        <v>4259</v>
      </c>
      <c r="I27" s="461">
        <f t="shared" si="0"/>
        <v>322947</v>
      </c>
      <c r="J27" s="353"/>
    </row>
    <row r="28" spans="1:10">
      <c r="A28" s="432">
        <v>2004</v>
      </c>
      <c r="B28" s="474">
        <v>249759</v>
      </c>
      <c r="C28" s="93">
        <v>85749</v>
      </c>
      <c r="D28" s="463"/>
      <c r="E28" s="474">
        <v>160</v>
      </c>
      <c r="F28" s="93">
        <v>2</v>
      </c>
      <c r="G28" s="93">
        <v>1278</v>
      </c>
      <c r="H28" s="463">
        <v>5851</v>
      </c>
      <c r="I28" s="461">
        <f t="shared" si="0"/>
        <v>342799</v>
      </c>
      <c r="J28" s="353"/>
    </row>
    <row r="29" spans="1:10">
      <c r="A29" s="432">
        <v>2005</v>
      </c>
      <c r="B29" s="474">
        <v>257708</v>
      </c>
      <c r="C29" s="93">
        <v>80145</v>
      </c>
      <c r="D29" s="463"/>
      <c r="E29" s="474">
        <v>232</v>
      </c>
      <c r="F29" s="93">
        <v>33</v>
      </c>
      <c r="G29" s="93">
        <v>2198</v>
      </c>
      <c r="H29" s="463">
        <v>7155</v>
      </c>
      <c r="I29" s="461">
        <f t="shared" si="0"/>
        <v>347471</v>
      </c>
      <c r="J29" s="353"/>
    </row>
    <row r="30" spans="1:10">
      <c r="A30" s="432">
        <v>2006</v>
      </c>
      <c r="B30" s="474">
        <v>242434</v>
      </c>
      <c r="C30" s="93">
        <v>70836</v>
      </c>
      <c r="D30" s="463"/>
      <c r="E30" s="474">
        <v>102</v>
      </c>
      <c r="F30" s="93">
        <v>29</v>
      </c>
      <c r="G30" s="93">
        <v>3130</v>
      </c>
      <c r="H30" s="463">
        <v>7416</v>
      </c>
      <c r="I30" s="461">
        <f t="shared" si="0"/>
        <v>323947</v>
      </c>
      <c r="J30" s="353"/>
    </row>
    <row r="31" spans="1:10">
      <c r="A31" s="432">
        <v>2007</v>
      </c>
      <c r="B31" s="474">
        <v>256307</v>
      </c>
      <c r="C31" s="93">
        <v>65890</v>
      </c>
      <c r="D31" s="463"/>
      <c r="E31" s="474">
        <v>53</v>
      </c>
      <c r="F31" s="93">
        <v>24</v>
      </c>
      <c r="G31" s="93">
        <v>2918</v>
      </c>
      <c r="H31" s="463">
        <v>8246</v>
      </c>
      <c r="I31" s="461">
        <f t="shared" si="0"/>
        <v>333438</v>
      </c>
      <c r="J31" s="353"/>
    </row>
    <row r="32" spans="1:10">
      <c r="A32" s="432">
        <v>2008</v>
      </c>
      <c r="B32" s="474">
        <v>228123</v>
      </c>
      <c r="C32" s="93">
        <v>63401</v>
      </c>
      <c r="D32" s="463">
        <v>11019</v>
      </c>
      <c r="E32" s="474">
        <v>51</v>
      </c>
      <c r="F32" s="93">
        <v>22</v>
      </c>
      <c r="G32" s="93">
        <v>3566</v>
      </c>
      <c r="H32" s="463">
        <v>4534</v>
      </c>
      <c r="I32" s="461">
        <f t="shared" si="0"/>
        <v>310716</v>
      </c>
      <c r="J32" s="353"/>
    </row>
    <row r="33" spans="1:12">
      <c r="A33" s="432">
        <v>2009</v>
      </c>
      <c r="B33" s="474">
        <v>179564</v>
      </c>
      <c r="C33" s="93">
        <v>38272</v>
      </c>
      <c r="D33" s="463">
        <v>5909</v>
      </c>
      <c r="E33" s="474">
        <v>1116</v>
      </c>
      <c r="F33" s="93">
        <v>87</v>
      </c>
      <c r="G33" s="93">
        <v>961</v>
      </c>
      <c r="H33" s="463">
        <v>3082</v>
      </c>
      <c r="I33" s="461">
        <f t="shared" si="0"/>
        <v>228991</v>
      </c>
      <c r="J33" s="353"/>
    </row>
    <row r="34" spans="1:12">
      <c r="A34" s="432">
        <v>2010</v>
      </c>
      <c r="B34" s="474">
        <v>56134</v>
      </c>
      <c r="C34" s="93">
        <v>10117</v>
      </c>
      <c r="D34" s="463">
        <v>745</v>
      </c>
      <c r="E34" s="474">
        <v>465</v>
      </c>
      <c r="F34" s="93">
        <v>39</v>
      </c>
      <c r="G34" s="93">
        <v>155</v>
      </c>
      <c r="H34" s="463">
        <v>2367</v>
      </c>
      <c r="I34" s="461">
        <f t="shared" si="0"/>
        <v>70022</v>
      </c>
      <c r="J34" s="353"/>
    </row>
    <row r="35" spans="1:12" ht="13.5" thickBot="1">
      <c r="A35" s="464">
        <v>2011</v>
      </c>
      <c r="B35" s="475">
        <v>399</v>
      </c>
      <c r="C35" s="274">
        <v>69</v>
      </c>
      <c r="D35" s="476">
        <v>30</v>
      </c>
      <c r="E35" s="475">
        <v>6</v>
      </c>
      <c r="F35" s="274"/>
      <c r="G35" s="274">
        <v>8</v>
      </c>
      <c r="H35" s="476">
        <v>506</v>
      </c>
      <c r="I35" s="465">
        <f t="shared" si="0"/>
        <v>1018</v>
      </c>
      <c r="J35" s="353"/>
    </row>
    <row r="36" spans="1:12" ht="13.5" thickBot="1">
      <c r="A36" s="458" t="s">
        <v>9</v>
      </c>
      <c r="B36" s="470">
        <f t="shared" ref="B36:I36" si="1">SUM(B8:B35)</f>
        <v>2919432</v>
      </c>
      <c r="C36" s="471">
        <f t="shared" si="1"/>
        <v>809558</v>
      </c>
      <c r="D36" s="472">
        <f t="shared" si="1"/>
        <v>17703</v>
      </c>
      <c r="E36" s="470">
        <f t="shared" si="1"/>
        <v>4526</v>
      </c>
      <c r="F36" s="471">
        <f t="shared" si="1"/>
        <v>288</v>
      </c>
      <c r="G36" s="471">
        <f>SUM(G8:G35)</f>
        <v>22495</v>
      </c>
      <c r="H36" s="472">
        <f t="shared" si="1"/>
        <v>84366</v>
      </c>
      <c r="I36" s="419">
        <f t="shared" si="1"/>
        <v>3858368</v>
      </c>
      <c r="J36" s="290"/>
    </row>
    <row r="37" spans="1:12">
      <c r="I37" s="290"/>
      <c r="J37" s="290"/>
    </row>
    <row r="43" spans="1:12">
      <c r="L43" s="353"/>
    </row>
    <row r="44" spans="1:12">
      <c r="L44" s="353"/>
    </row>
    <row r="45" spans="1:12">
      <c r="L45" s="353"/>
    </row>
    <row r="60" ht="12.75" customHeight="1"/>
  </sheetData>
  <mergeCells count="5">
    <mergeCell ref="A2:J3"/>
    <mergeCell ref="A6:A7"/>
    <mergeCell ref="E6:H6"/>
    <mergeCell ref="I6:I7"/>
    <mergeCell ref="B6:D6"/>
  </mergeCells>
  <phoneticPr fontId="2" type="noConversion"/>
  <pageMargins left="0.75" right="0.75" top="1" bottom="1" header="0.5" footer="0.5"/>
  <pageSetup scale="86" orientation="portrait" r:id="rId1"/>
  <headerFooter alignWithMargins="0">
    <oddFooter>&amp;C&amp;14B-&amp;P-4</oddFooter>
  </headerFooter>
  <ignoredErrors>
    <ignoredError sqref="I8:I35" formulaRange="1"/>
  </ignoredErrors>
  <drawing r:id="rId2"/>
</worksheet>
</file>

<file path=xl/worksheets/sheet7.xml><?xml version="1.0" encoding="utf-8"?>
<worksheet xmlns="http://schemas.openxmlformats.org/spreadsheetml/2006/main" xmlns:r="http://schemas.openxmlformats.org/officeDocument/2006/relationships">
  <sheetPr codeName="Sheet8">
    <pageSetUpPr fitToPage="1"/>
  </sheetPr>
  <dimension ref="A1:AB73"/>
  <sheetViews>
    <sheetView zoomScale="85" zoomScaleNormal="85" workbookViewId="0">
      <selection activeCell="AA39" sqref="AA39"/>
    </sheetView>
  </sheetViews>
  <sheetFormatPr defaultColWidth="9" defaultRowHeight="12.75"/>
  <cols>
    <col min="1" max="1" width="9.5703125" style="88" customWidth="1"/>
    <col min="2" max="2" width="8.85546875" style="88" customWidth="1"/>
    <col min="3" max="3" width="10.42578125" style="88" bestFit="1" customWidth="1"/>
    <col min="4" max="4" width="7.5703125" style="88" customWidth="1"/>
    <col min="5" max="5" width="8.28515625" style="88" bestFit="1" customWidth="1"/>
    <col min="6" max="6" width="9.42578125" style="88" bestFit="1" customWidth="1"/>
    <col min="7" max="7" width="7.42578125" style="88" customWidth="1"/>
    <col min="8" max="8" width="7.85546875" style="88" bestFit="1" customWidth="1"/>
    <col min="9" max="9" width="8.5703125" style="88" bestFit="1" customWidth="1"/>
    <col min="10" max="11" width="7.28515625" style="88" customWidth="1"/>
    <col min="12" max="12" width="8" style="88" customWidth="1"/>
    <col min="13" max="13" width="7.28515625" style="88" customWidth="1"/>
    <col min="14" max="14" width="8" style="88" bestFit="1" customWidth="1"/>
    <col min="15" max="15" width="8.7109375" style="88" bestFit="1" customWidth="1"/>
    <col min="16" max="16" width="7.28515625" style="88" customWidth="1"/>
    <col min="17" max="17" width="7.85546875" style="88" bestFit="1" customWidth="1"/>
    <col min="18" max="18" width="8.5703125" style="88" bestFit="1" customWidth="1"/>
    <col min="19" max="19" width="7.28515625" style="88" bestFit="1" customWidth="1"/>
    <col min="20" max="20" width="10.5703125" style="88" bestFit="1" customWidth="1"/>
    <col min="21" max="21" width="10.5703125" style="88" customWidth="1"/>
    <col min="22" max="23" width="7" style="88" customWidth="1"/>
    <col min="24" max="24" width="8.28515625" style="88" customWidth="1"/>
    <col min="25" max="25" width="7" style="88" customWidth="1"/>
    <col min="26" max="26" width="10.42578125" style="88" bestFit="1" customWidth="1"/>
    <col min="27" max="27" width="11.7109375" style="88" customWidth="1"/>
    <col min="28" max="28" width="7.7109375" style="88" customWidth="1"/>
    <col min="29" max="16384" width="9" style="88"/>
  </cols>
  <sheetData>
    <row r="1" spans="1:28" ht="26.25">
      <c r="A1" s="335" t="s">
        <v>218</v>
      </c>
    </row>
    <row r="2" spans="1:28" ht="18">
      <c r="A2" s="82" t="s">
        <v>65</v>
      </c>
      <c r="B2" s="83"/>
      <c r="C2" s="83"/>
      <c r="D2" s="83"/>
      <c r="E2" s="83"/>
      <c r="F2" s="83"/>
      <c r="G2" s="83"/>
      <c r="H2" s="83"/>
      <c r="I2" s="83"/>
      <c r="J2" s="83"/>
      <c r="K2" s="83"/>
      <c r="L2" s="83"/>
      <c r="M2" s="83"/>
      <c r="N2" s="83"/>
      <c r="O2" s="83"/>
      <c r="P2" s="83"/>
      <c r="Q2" s="83"/>
      <c r="R2" s="83"/>
      <c r="S2" s="83"/>
    </row>
    <row r="3" spans="1:28" ht="13.5" customHeight="1">
      <c r="A3" s="90"/>
      <c r="B3" s="83"/>
      <c r="C3" s="83"/>
      <c r="D3" s="83"/>
      <c r="E3" s="83"/>
      <c r="F3" s="83"/>
      <c r="G3" s="83"/>
      <c r="H3" s="83"/>
      <c r="I3" s="83"/>
      <c r="J3" s="83"/>
      <c r="K3" s="83"/>
      <c r="L3" s="83"/>
      <c r="M3" s="83"/>
      <c r="N3" s="83"/>
      <c r="O3" s="83"/>
      <c r="P3" s="83"/>
      <c r="Q3" s="83"/>
      <c r="R3" s="83"/>
      <c r="S3" s="83"/>
    </row>
    <row r="4" spans="1:28" ht="13.5" customHeight="1">
      <c r="A4" s="550" t="s">
        <v>246</v>
      </c>
      <c r="B4" s="551"/>
      <c r="C4" s="551"/>
      <c r="D4" s="551"/>
      <c r="E4" s="551"/>
      <c r="F4" s="551"/>
      <c r="G4" s="551"/>
      <c r="H4" s="551"/>
      <c r="I4" s="551"/>
      <c r="J4" s="551"/>
      <c r="K4" s="551"/>
      <c r="L4" s="551"/>
      <c r="M4" s="551"/>
      <c r="N4" s="551"/>
      <c r="O4" s="551"/>
      <c r="P4" s="551"/>
      <c r="Q4" s="551"/>
      <c r="R4" s="551"/>
      <c r="S4" s="551"/>
      <c r="T4" s="551"/>
      <c r="U4" s="551"/>
      <c r="V4" s="551"/>
      <c r="W4" s="551"/>
      <c r="X4" s="551"/>
      <c r="Y4" s="551"/>
      <c r="Z4" s="551"/>
      <c r="AA4" s="420"/>
      <c r="AB4" s="420"/>
    </row>
    <row r="5" spans="1:28" ht="13.5" customHeight="1">
      <c r="A5" s="551"/>
      <c r="B5" s="551"/>
      <c r="C5" s="551"/>
      <c r="D5" s="551"/>
      <c r="E5" s="551"/>
      <c r="F5" s="551"/>
      <c r="G5" s="551"/>
      <c r="H5" s="551"/>
      <c r="I5" s="551"/>
      <c r="J5" s="551"/>
      <c r="K5" s="551"/>
      <c r="L5" s="551"/>
      <c r="M5" s="551"/>
      <c r="N5" s="551"/>
      <c r="O5" s="551"/>
      <c r="P5" s="551"/>
      <c r="Q5" s="551"/>
      <c r="R5" s="551"/>
      <c r="S5" s="551"/>
      <c r="T5" s="551"/>
      <c r="U5" s="551"/>
      <c r="V5" s="551"/>
      <c r="W5" s="551"/>
      <c r="X5" s="551"/>
      <c r="Y5" s="551"/>
      <c r="Z5" s="551"/>
      <c r="AA5" s="420"/>
      <c r="AB5" s="420"/>
    </row>
    <row r="6" spans="1:28" ht="13.5" customHeight="1">
      <c r="A6" s="552"/>
      <c r="B6" s="552"/>
      <c r="C6" s="552"/>
      <c r="D6" s="552"/>
      <c r="E6" s="552"/>
      <c r="F6" s="552"/>
      <c r="G6" s="552"/>
      <c r="H6" s="552"/>
      <c r="I6" s="552"/>
      <c r="J6" s="552"/>
      <c r="K6" s="552"/>
      <c r="L6" s="552"/>
      <c r="M6" s="552"/>
      <c r="N6" s="552"/>
      <c r="O6" s="552"/>
      <c r="P6" s="552"/>
      <c r="Q6" s="552"/>
      <c r="R6" s="552"/>
      <c r="S6" s="552"/>
      <c r="T6" s="552"/>
      <c r="U6" s="552"/>
      <c r="V6" s="552"/>
      <c r="W6" s="552"/>
      <c r="X6" s="552"/>
      <c r="Y6" s="552"/>
      <c r="Z6" s="552"/>
      <c r="AA6" s="420"/>
      <c r="AB6" s="420"/>
    </row>
    <row r="7" spans="1:28" ht="13.5" customHeight="1" thickBot="1">
      <c r="A7" s="87" t="s">
        <v>51</v>
      </c>
      <c r="Y7" s="345"/>
      <c r="Z7" s="345"/>
      <c r="AA7" s="345"/>
      <c r="AB7" s="345"/>
    </row>
    <row r="8" spans="1:28" ht="15.75" customHeight="1" thickBot="1">
      <c r="A8" s="553" t="s">
        <v>10</v>
      </c>
      <c r="B8" s="558" t="s">
        <v>15</v>
      </c>
      <c r="C8" s="556"/>
      <c r="D8" s="559"/>
      <c r="E8" s="555" t="s">
        <v>126</v>
      </c>
      <c r="F8" s="556"/>
      <c r="G8" s="557"/>
      <c r="H8" s="558" t="s">
        <v>128</v>
      </c>
      <c r="I8" s="556"/>
      <c r="J8" s="557"/>
      <c r="K8" s="558" t="s">
        <v>125</v>
      </c>
      <c r="L8" s="556"/>
      <c r="M8" s="559"/>
      <c r="N8" s="555" t="s">
        <v>127</v>
      </c>
      <c r="O8" s="556"/>
      <c r="P8" s="557"/>
      <c r="Q8" s="558" t="s">
        <v>129</v>
      </c>
      <c r="R8" s="556"/>
      <c r="S8" s="559"/>
      <c r="T8" s="555" t="s">
        <v>9</v>
      </c>
      <c r="U8" s="556"/>
      <c r="V8" s="559"/>
      <c r="Y8" s="421"/>
      <c r="Z8" s="421"/>
      <c r="AA8" s="421"/>
      <c r="AB8" s="421"/>
    </row>
    <row r="9" spans="1:28" ht="27" customHeight="1" thickBot="1">
      <c r="A9" s="554"/>
      <c r="B9" s="336" t="s">
        <v>11</v>
      </c>
      <c r="C9" s="383" t="s">
        <v>12</v>
      </c>
      <c r="D9" s="92" t="s">
        <v>13</v>
      </c>
      <c r="E9" s="336" t="s">
        <v>11</v>
      </c>
      <c r="F9" s="383" t="s">
        <v>12</v>
      </c>
      <c r="G9" s="92" t="s">
        <v>13</v>
      </c>
      <c r="H9" s="336" t="s">
        <v>11</v>
      </c>
      <c r="I9" s="383" t="s">
        <v>12</v>
      </c>
      <c r="J9" s="92" t="s">
        <v>13</v>
      </c>
      <c r="K9" s="336" t="s">
        <v>11</v>
      </c>
      <c r="L9" s="383" t="s">
        <v>12</v>
      </c>
      <c r="M9" s="92" t="s">
        <v>13</v>
      </c>
      <c r="N9" s="336" t="s">
        <v>11</v>
      </c>
      <c r="O9" s="383" t="s">
        <v>12</v>
      </c>
      <c r="P9" s="92" t="s">
        <v>13</v>
      </c>
      <c r="Q9" s="336" t="s">
        <v>11</v>
      </c>
      <c r="R9" s="383" t="s">
        <v>12</v>
      </c>
      <c r="S9" s="92" t="s">
        <v>13</v>
      </c>
      <c r="T9" s="283" t="s">
        <v>11</v>
      </c>
      <c r="U9" s="159" t="s">
        <v>12</v>
      </c>
      <c r="V9" s="160" t="s">
        <v>13</v>
      </c>
      <c r="Y9" s="422"/>
      <c r="Z9" s="423"/>
      <c r="AA9" s="423"/>
      <c r="AB9" s="423"/>
    </row>
    <row r="10" spans="1:28">
      <c r="A10" s="91">
        <v>1996</v>
      </c>
      <c r="B10" s="336">
        <v>12011</v>
      </c>
      <c r="C10" s="383">
        <v>75797</v>
      </c>
      <c r="D10" s="92">
        <f t="shared" ref="D10:D25" si="0">IF(C10=0, "NA", B10/C10)</f>
        <v>0.15846273599218966</v>
      </c>
      <c r="E10" s="336">
        <v>3132</v>
      </c>
      <c r="F10" s="383">
        <v>17704</v>
      </c>
      <c r="G10" s="92">
        <f t="shared" ref="G10:G25" si="1">IF(F10=0, "NA", E10/F10)</f>
        <v>0.17690917306823317</v>
      </c>
      <c r="H10" s="336"/>
      <c r="I10" s="383"/>
      <c r="J10" s="92"/>
      <c r="K10" s="336"/>
      <c r="L10" s="383"/>
      <c r="M10" s="92"/>
      <c r="N10" s="336"/>
      <c r="O10" s="383"/>
      <c r="P10" s="92"/>
      <c r="Q10" s="336"/>
      <c r="R10" s="383"/>
      <c r="S10" s="92"/>
      <c r="T10" s="336">
        <f>SUM(Q10,N10,K10,H10,E10,B10)</f>
        <v>15143</v>
      </c>
      <c r="U10" s="383">
        <f>SUM(R10,O10,L10,I10,F10,C10)</f>
        <v>93501</v>
      </c>
      <c r="V10" s="92">
        <f t="shared" ref="V10:V21" si="2">IF(U10=0, "NA", T10/U10)</f>
        <v>0.16195548710708976</v>
      </c>
      <c r="Y10" s="422"/>
      <c r="Z10" s="423"/>
      <c r="AA10" s="423"/>
      <c r="AB10" s="423"/>
    </row>
    <row r="11" spans="1:28">
      <c r="A11" s="89">
        <v>1997</v>
      </c>
      <c r="B11" s="337">
        <v>16337</v>
      </c>
      <c r="C11" s="382">
        <v>107163</v>
      </c>
      <c r="D11" s="84">
        <f t="shared" si="0"/>
        <v>0.15245000606552636</v>
      </c>
      <c r="E11" s="337">
        <v>4443</v>
      </c>
      <c r="F11" s="382">
        <v>27429</v>
      </c>
      <c r="G11" s="84">
        <f t="shared" si="1"/>
        <v>0.16198184403368698</v>
      </c>
      <c r="H11" s="337"/>
      <c r="I11" s="382"/>
      <c r="J11" s="84"/>
      <c r="K11" s="337">
        <v>16</v>
      </c>
      <c r="L11" s="382">
        <v>99</v>
      </c>
      <c r="M11" s="84">
        <f t="shared" ref="M11:M25" si="3">IF(L11=0, "NA", K11/L11)</f>
        <v>0.16161616161616163</v>
      </c>
      <c r="N11" s="337">
        <v>3</v>
      </c>
      <c r="O11" s="382">
        <v>12</v>
      </c>
      <c r="P11" s="84">
        <f t="shared" ref="P11:P24" si="4">IF(O11=0, "NA", N11/O11)</f>
        <v>0.25</v>
      </c>
      <c r="Q11" s="337"/>
      <c r="R11" s="382"/>
      <c r="S11" s="84"/>
      <c r="T11" s="337">
        <f t="shared" ref="T11:T23" si="5">SUM(Q11,N11,K11,H11,E11,B11)</f>
        <v>20799</v>
      </c>
      <c r="U11" s="382">
        <f t="shared" ref="U11:U23" si="6">SUM(R11,O11,L11,I11,F11,C11)</f>
        <v>134703</v>
      </c>
      <c r="V11" s="84">
        <f t="shared" si="2"/>
        <v>0.15440636066011892</v>
      </c>
      <c r="Y11" s="422"/>
      <c r="Z11" s="423"/>
      <c r="AA11" s="423"/>
      <c r="AB11" s="423"/>
    </row>
    <row r="12" spans="1:28">
      <c r="A12" s="89">
        <v>1998</v>
      </c>
      <c r="B12" s="337">
        <v>18530</v>
      </c>
      <c r="C12" s="382">
        <v>132175</v>
      </c>
      <c r="D12" s="84">
        <f t="shared" si="0"/>
        <v>0.14019292604501607</v>
      </c>
      <c r="E12" s="337">
        <v>5098</v>
      </c>
      <c r="F12" s="382">
        <v>34378</v>
      </c>
      <c r="G12" s="84">
        <f t="shared" si="1"/>
        <v>0.14829251265344115</v>
      </c>
      <c r="H12" s="337"/>
      <c r="I12" s="382"/>
      <c r="J12" s="84"/>
      <c r="K12" s="337">
        <v>36</v>
      </c>
      <c r="L12" s="382">
        <v>226</v>
      </c>
      <c r="M12" s="84">
        <f t="shared" si="3"/>
        <v>0.15929203539823009</v>
      </c>
      <c r="N12" s="337">
        <v>3</v>
      </c>
      <c r="O12" s="382">
        <v>15</v>
      </c>
      <c r="P12" s="84">
        <f t="shared" si="4"/>
        <v>0.2</v>
      </c>
      <c r="Q12" s="337"/>
      <c r="R12" s="382"/>
      <c r="S12" s="84"/>
      <c r="T12" s="337">
        <f t="shared" si="5"/>
        <v>23667</v>
      </c>
      <c r="U12" s="382">
        <f t="shared" si="6"/>
        <v>166794</v>
      </c>
      <c r="V12" s="84">
        <f t="shared" si="2"/>
        <v>0.14189359329472284</v>
      </c>
      <c r="Y12" s="422"/>
      <c r="Z12" s="423"/>
      <c r="AA12" s="423"/>
      <c r="AB12" s="423"/>
    </row>
    <row r="13" spans="1:28">
      <c r="A13" s="89">
        <v>1999</v>
      </c>
      <c r="B13" s="337">
        <v>20467</v>
      </c>
      <c r="C13" s="382">
        <v>161783</v>
      </c>
      <c r="D13" s="84">
        <f t="shared" si="0"/>
        <v>0.12650896571333206</v>
      </c>
      <c r="E13" s="337">
        <v>5225</v>
      </c>
      <c r="F13" s="382">
        <v>42145</v>
      </c>
      <c r="G13" s="84">
        <f t="shared" si="1"/>
        <v>0.12397674694507059</v>
      </c>
      <c r="H13" s="337"/>
      <c r="I13" s="382"/>
      <c r="J13" s="84"/>
      <c r="K13" s="337">
        <v>12</v>
      </c>
      <c r="L13" s="382">
        <v>162</v>
      </c>
      <c r="M13" s="84">
        <f t="shared" si="3"/>
        <v>7.407407407407407E-2</v>
      </c>
      <c r="N13" s="337">
        <v>2</v>
      </c>
      <c r="O13" s="382">
        <v>5</v>
      </c>
      <c r="P13" s="84">
        <f t="shared" si="4"/>
        <v>0.4</v>
      </c>
      <c r="Q13" s="337"/>
      <c r="R13" s="382"/>
      <c r="S13" s="84"/>
      <c r="T13" s="337">
        <f t="shared" si="5"/>
        <v>25706</v>
      </c>
      <c r="U13" s="382">
        <f t="shared" si="6"/>
        <v>204095</v>
      </c>
      <c r="V13" s="84">
        <f t="shared" si="2"/>
        <v>0.12595115019966191</v>
      </c>
      <c r="Y13" s="422"/>
      <c r="Z13" s="423"/>
      <c r="AA13" s="423"/>
      <c r="AB13" s="423"/>
    </row>
    <row r="14" spans="1:28">
      <c r="A14" s="89">
        <v>2000</v>
      </c>
      <c r="B14" s="337">
        <v>23334</v>
      </c>
      <c r="C14" s="382">
        <v>197398</v>
      </c>
      <c r="D14" s="84">
        <f t="shared" si="0"/>
        <v>0.11820788457836452</v>
      </c>
      <c r="E14" s="337">
        <v>5778</v>
      </c>
      <c r="F14" s="382">
        <v>50546</v>
      </c>
      <c r="G14" s="84">
        <f t="shared" si="1"/>
        <v>0.11431171606061805</v>
      </c>
      <c r="H14" s="337"/>
      <c r="I14" s="382"/>
      <c r="J14" s="84"/>
      <c r="K14" s="337">
        <v>38</v>
      </c>
      <c r="L14" s="382">
        <v>333</v>
      </c>
      <c r="M14" s="84">
        <f t="shared" si="3"/>
        <v>0.11411411411411411</v>
      </c>
      <c r="N14" s="337">
        <v>0</v>
      </c>
      <c r="O14" s="382">
        <v>1</v>
      </c>
      <c r="P14" s="84">
        <f t="shared" si="4"/>
        <v>0</v>
      </c>
      <c r="Q14" s="337"/>
      <c r="R14" s="382"/>
      <c r="S14" s="84"/>
      <c r="T14" s="337">
        <f t="shared" si="5"/>
        <v>29150</v>
      </c>
      <c r="U14" s="382">
        <f t="shared" si="6"/>
        <v>248278</v>
      </c>
      <c r="V14" s="84">
        <f t="shared" si="2"/>
        <v>0.11740871120276464</v>
      </c>
      <c r="Y14" s="422"/>
      <c r="Z14" s="423"/>
      <c r="AA14" s="423"/>
      <c r="AB14" s="423"/>
    </row>
    <row r="15" spans="1:28">
      <c r="A15" s="89">
        <v>2001</v>
      </c>
      <c r="B15" s="337">
        <v>25661</v>
      </c>
      <c r="C15" s="382">
        <v>197740</v>
      </c>
      <c r="D15" s="84">
        <f t="shared" si="0"/>
        <v>0.12977141701223829</v>
      </c>
      <c r="E15" s="337">
        <v>7691</v>
      </c>
      <c r="F15" s="382">
        <v>52542</v>
      </c>
      <c r="G15" s="84">
        <f t="shared" si="1"/>
        <v>0.14637813558676868</v>
      </c>
      <c r="H15" s="337"/>
      <c r="I15" s="382"/>
      <c r="J15" s="84"/>
      <c r="K15" s="337">
        <v>26</v>
      </c>
      <c r="L15" s="382">
        <v>273</v>
      </c>
      <c r="M15" s="84">
        <f t="shared" si="3"/>
        <v>9.5238095238095233E-2</v>
      </c>
      <c r="N15" s="337">
        <v>0</v>
      </c>
      <c r="O15" s="382">
        <v>2</v>
      </c>
      <c r="P15" s="84">
        <f t="shared" si="4"/>
        <v>0</v>
      </c>
      <c r="Q15" s="337"/>
      <c r="R15" s="382"/>
      <c r="S15" s="84"/>
      <c r="T15" s="337">
        <f t="shared" si="5"/>
        <v>33378</v>
      </c>
      <c r="U15" s="382">
        <f t="shared" si="6"/>
        <v>250557</v>
      </c>
      <c r="V15" s="84">
        <f t="shared" si="2"/>
        <v>0.1332151965421042</v>
      </c>
      <c r="Y15" s="422"/>
      <c r="Z15" s="423"/>
      <c r="AA15" s="423"/>
      <c r="AB15" s="423"/>
    </row>
    <row r="16" spans="1:28">
      <c r="A16" s="89">
        <v>2002</v>
      </c>
      <c r="B16" s="337">
        <v>20727</v>
      </c>
      <c r="C16" s="382">
        <v>214516</v>
      </c>
      <c r="D16" s="84">
        <f t="shared" si="0"/>
        <v>9.6622163381752404E-2</v>
      </c>
      <c r="E16" s="337">
        <v>6804</v>
      </c>
      <c r="F16" s="382">
        <v>63112</v>
      </c>
      <c r="G16" s="84">
        <f t="shared" si="1"/>
        <v>0.10780834072759539</v>
      </c>
      <c r="H16" s="337"/>
      <c r="I16" s="382"/>
      <c r="J16" s="84"/>
      <c r="K16" s="337">
        <v>55</v>
      </c>
      <c r="L16" s="382">
        <v>476</v>
      </c>
      <c r="M16" s="84">
        <f t="shared" si="3"/>
        <v>0.11554621848739496</v>
      </c>
      <c r="N16" s="337">
        <v>1</v>
      </c>
      <c r="O16" s="382">
        <v>5</v>
      </c>
      <c r="P16" s="84">
        <f t="shared" si="4"/>
        <v>0.2</v>
      </c>
      <c r="Q16" s="337"/>
      <c r="R16" s="382"/>
      <c r="S16" s="84"/>
      <c r="T16" s="337">
        <f t="shared" si="5"/>
        <v>27587</v>
      </c>
      <c r="U16" s="382">
        <f t="shared" si="6"/>
        <v>278109</v>
      </c>
      <c r="V16" s="84">
        <f t="shared" si="2"/>
        <v>9.919491997741893E-2</v>
      </c>
      <c r="Y16" s="422"/>
      <c r="Z16" s="423"/>
      <c r="AA16" s="423"/>
      <c r="AB16" s="423"/>
    </row>
    <row r="17" spans="1:28">
      <c r="A17" s="89">
        <v>2003</v>
      </c>
      <c r="B17" s="337">
        <v>16352</v>
      </c>
      <c r="C17" s="382">
        <v>229320</v>
      </c>
      <c r="D17" s="84">
        <f t="shared" si="0"/>
        <v>7.1306471306471303E-2</v>
      </c>
      <c r="E17" s="337">
        <v>5607</v>
      </c>
      <c r="F17" s="382">
        <v>67511</v>
      </c>
      <c r="G17" s="84">
        <f t="shared" si="1"/>
        <v>8.3053132082179196E-2</v>
      </c>
      <c r="H17" s="337"/>
      <c r="I17" s="382"/>
      <c r="J17" s="84"/>
      <c r="K17" s="337">
        <v>48</v>
      </c>
      <c r="L17" s="382">
        <v>580</v>
      </c>
      <c r="M17" s="84">
        <f t="shared" si="3"/>
        <v>8.2758620689655171E-2</v>
      </c>
      <c r="N17" s="337">
        <v>1</v>
      </c>
      <c r="O17" s="382">
        <v>4</v>
      </c>
      <c r="P17" s="84">
        <f t="shared" si="4"/>
        <v>0.25</v>
      </c>
      <c r="Q17" s="337"/>
      <c r="R17" s="382"/>
      <c r="S17" s="84"/>
      <c r="T17" s="337">
        <f t="shared" si="5"/>
        <v>22008</v>
      </c>
      <c r="U17" s="382">
        <f t="shared" si="6"/>
        <v>297415</v>
      </c>
      <c r="V17" s="84">
        <f t="shared" si="2"/>
        <v>7.399761276331053E-2</v>
      </c>
      <c r="Y17" s="422"/>
      <c r="Z17" s="423"/>
      <c r="AA17" s="423"/>
      <c r="AB17" s="423"/>
    </row>
    <row r="18" spans="1:28">
      <c r="A18" s="89">
        <v>2004</v>
      </c>
      <c r="B18" s="337">
        <v>12052</v>
      </c>
      <c r="C18" s="382">
        <v>238814</v>
      </c>
      <c r="D18" s="84">
        <f t="shared" si="0"/>
        <v>5.046605307896522E-2</v>
      </c>
      <c r="E18" s="337">
        <v>4757</v>
      </c>
      <c r="F18" s="382">
        <v>81331</v>
      </c>
      <c r="G18" s="84">
        <f t="shared" si="1"/>
        <v>5.8489382892132152E-2</v>
      </c>
      <c r="H18" s="337"/>
      <c r="I18" s="382"/>
      <c r="J18" s="84"/>
      <c r="K18" s="337">
        <v>6</v>
      </c>
      <c r="L18" s="382">
        <v>156</v>
      </c>
      <c r="M18" s="84">
        <f t="shared" si="3"/>
        <v>3.8461538461538464E-2</v>
      </c>
      <c r="N18" s="337">
        <v>1</v>
      </c>
      <c r="O18" s="382">
        <v>2</v>
      </c>
      <c r="P18" s="84">
        <f t="shared" si="4"/>
        <v>0.5</v>
      </c>
      <c r="Q18" s="337"/>
      <c r="R18" s="382"/>
      <c r="S18" s="84"/>
      <c r="T18" s="337">
        <f t="shared" si="5"/>
        <v>16816</v>
      </c>
      <c r="U18" s="382">
        <f t="shared" si="6"/>
        <v>320303</v>
      </c>
      <c r="V18" s="84">
        <f t="shared" si="2"/>
        <v>5.2500288789052864E-2</v>
      </c>
      <c r="Y18" s="422"/>
      <c r="Z18" s="423"/>
      <c r="AA18" s="423"/>
      <c r="AB18" s="423"/>
    </row>
    <row r="19" spans="1:28">
      <c r="A19" s="89">
        <v>2005</v>
      </c>
      <c r="B19" s="337">
        <v>9620</v>
      </c>
      <c r="C19" s="382">
        <v>248764</v>
      </c>
      <c r="D19" s="84">
        <f t="shared" si="0"/>
        <v>3.8671190365165378E-2</v>
      </c>
      <c r="E19" s="337">
        <v>3638</v>
      </c>
      <c r="F19" s="382">
        <v>76668</v>
      </c>
      <c r="G19" s="84">
        <f t="shared" si="1"/>
        <v>4.7451348672197004E-2</v>
      </c>
      <c r="H19" s="337"/>
      <c r="I19" s="382"/>
      <c r="J19" s="84"/>
      <c r="K19" s="337">
        <v>11</v>
      </c>
      <c r="L19" s="382">
        <v>226</v>
      </c>
      <c r="M19" s="84">
        <f t="shared" si="3"/>
        <v>4.8672566371681415E-2</v>
      </c>
      <c r="N19" s="337">
        <v>2</v>
      </c>
      <c r="O19" s="382">
        <v>30</v>
      </c>
      <c r="P19" s="84">
        <f t="shared" si="4"/>
        <v>6.6666666666666666E-2</v>
      </c>
      <c r="Q19" s="337"/>
      <c r="R19" s="382"/>
      <c r="S19" s="84"/>
      <c r="T19" s="337">
        <f t="shared" si="5"/>
        <v>13271</v>
      </c>
      <c r="U19" s="382">
        <f t="shared" si="6"/>
        <v>325688</v>
      </c>
      <c r="V19" s="84">
        <f t="shared" si="2"/>
        <v>4.0747586647343473E-2</v>
      </c>
      <c r="Y19" s="422"/>
      <c r="Z19" s="423"/>
      <c r="AA19" s="423"/>
      <c r="AB19" s="423"/>
    </row>
    <row r="20" spans="1:28">
      <c r="A20" s="89">
        <v>2006</v>
      </c>
      <c r="B20" s="337">
        <v>7685</v>
      </c>
      <c r="C20" s="382">
        <v>235329</v>
      </c>
      <c r="D20" s="84">
        <f t="shared" si="0"/>
        <v>3.265640868741209E-2</v>
      </c>
      <c r="E20" s="337">
        <v>2340</v>
      </c>
      <c r="F20" s="382">
        <v>68544</v>
      </c>
      <c r="G20" s="84">
        <f t="shared" si="1"/>
        <v>3.4138655462184871E-2</v>
      </c>
      <c r="H20" s="337"/>
      <c r="I20" s="382"/>
      <c r="J20" s="84"/>
      <c r="K20" s="337">
        <v>4</v>
      </c>
      <c r="L20" s="382">
        <v>99</v>
      </c>
      <c r="M20" s="84">
        <f t="shared" si="3"/>
        <v>4.0404040404040407E-2</v>
      </c>
      <c r="N20" s="337">
        <v>2</v>
      </c>
      <c r="O20" s="382">
        <v>27</v>
      </c>
      <c r="P20" s="84">
        <f t="shared" si="4"/>
        <v>7.407407407407407E-2</v>
      </c>
      <c r="Q20" s="337"/>
      <c r="R20" s="382"/>
      <c r="S20" s="84"/>
      <c r="T20" s="337">
        <f t="shared" si="5"/>
        <v>10031</v>
      </c>
      <c r="U20" s="382">
        <f t="shared" si="6"/>
        <v>303999</v>
      </c>
      <c r="V20" s="84">
        <f t="shared" si="2"/>
        <v>3.2996819068483778E-2</v>
      </c>
      <c r="Y20" s="422"/>
      <c r="Z20" s="422"/>
      <c r="AA20" s="422"/>
      <c r="AB20" s="422"/>
    </row>
    <row r="21" spans="1:28">
      <c r="A21" s="89">
        <v>2007</v>
      </c>
      <c r="B21" s="337">
        <v>5833</v>
      </c>
      <c r="C21" s="382">
        <v>250692</v>
      </c>
      <c r="D21" s="84">
        <f t="shared" si="0"/>
        <v>2.3267595296220064E-2</v>
      </c>
      <c r="E21" s="337">
        <v>1645</v>
      </c>
      <c r="F21" s="382">
        <v>64280</v>
      </c>
      <c r="G21" s="84">
        <f t="shared" si="1"/>
        <v>2.559116365899191E-2</v>
      </c>
      <c r="H21" s="337"/>
      <c r="I21" s="382"/>
      <c r="J21" s="84"/>
      <c r="K21" s="337">
        <v>0</v>
      </c>
      <c r="L21" s="382">
        <v>53</v>
      </c>
      <c r="M21" s="84">
        <f t="shared" si="3"/>
        <v>0</v>
      </c>
      <c r="N21" s="337">
        <v>0</v>
      </c>
      <c r="O21" s="382">
        <v>24</v>
      </c>
      <c r="P21" s="84">
        <f t="shared" si="4"/>
        <v>0</v>
      </c>
      <c r="Q21" s="337">
        <v>134</v>
      </c>
      <c r="R21" s="382">
        <v>2796</v>
      </c>
      <c r="S21" s="84">
        <f t="shared" ref="S21:S25" si="7">IF(R21=0, "NA", Q21/R21)</f>
        <v>4.7925608011444923E-2</v>
      </c>
      <c r="T21" s="337">
        <f t="shared" si="5"/>
        <v>7612</v>
      </c>
      <c r="U21" s="382">
        <f t="shared" si="6"/>
        <v>317845</v>
      </c>
      <c r="V21" s="84">
        <f t="shared" si="2"/>
        <v>2.3948780065755321E-2</v>
      </c>
      <c r="Y21" s="422"/>
      <c r="Z21" s="422"/>
      <c r="AA21" s="422"/>
      <c r="AB21" s="422"/>
    </row>
    <row r="22" spans="1:28">
      <c r="A22" s="89">
        <v>2008</v>
      </c>
      <c r="B22" s="337">
        <v>3491</v>
      </c>
      <c r="C22" s="382">
        <v>224693</v>
      </c>
      <c r="D22" s="84">
        <f t="shared" si="0"/>
        <v>1.5536754594046099E-2</v>
      </c>
      <c r="E22" s="337">
        <v>863</v>
      </c>
      <c r="F22" s="382">
        <v>62560</v>
      </c>
      <c r="G22" s="84">
        <f t="shared" si="1"/>
        <v>1.3794757033248083E-2</v>
      </c>
      <c r="H22" s="337">
        <v>308</v>
      </c>
      <c r="I22" s="382">
        <v>10709</v>
      </c>
      <c r="J22" s="84">
        <f>IF(I22=0, "NA", H22/I22)</f>
        <v>2.8760855355308618E-2</v>
      </c>
      <c r="K22" s="337">
        <v>1</v>
      </c>
      <c r="L22" s="382">
        <v>50</v>
      </c>
      <c r="M22" s="84">
        <f t="shared" si="3"/>
        <v>0.02</v>
      </c>
      <c r="N22" s="337">
        <v>0</v>
      </c>
      <c r="O22" s="382">
        <v>22</v>
      </c>
      <c r="P22" s="84">
        <f t="shared" si="4"/>
        <v>0</v>
      </c>
      <c r="Q22" s="337">
        <v>167</v>
      </c>
      <c r="R22" s="382">
        <v>3397</v>
      </c>
      <c r="S22" s="84">
        <f t="shared" si="7"/>
        <v>4.9161024433323521E-2</v>
      </c>
      <c r="T22" s="337">
        <f t="shared" si="5"/>
        <v>4830</v>
      </c>
      <c r="U22" s="382">
        <f t="shared" si="6"/>
        <v>301431</v>
      </c>
      <c r="V22" s="84">
        <f>IF(U22=0, "NA", T22/U22)</f>
        <v>1.6023567582630852E-2</v>
      </c>
      <c r="Y22" s="422"/>
      <c r="Z22" s="423"/>
      <c r="AA22" s="422"/>
      <c r="AB22" s="422"/>
    </row>
    <row r="23" spans="1:28">
      <c r="A23" s="89">
        <v>2009</v>
      </c>
      <c r="B23" s="337">
        <v>2222</v>
      </c>
      <c r="C23" s="382">
        <v>177165</v>
      </c>
      <c r="D23" s="84">
        <f t="shared" si="0"/>
        <v>1.2541980639516835E-2</v>
      </c>
      <c r="E23" s="337">
        <v>473</v>
      </c>
      <c r="F23" s="382">
        <v>37788</v>
      </c>
      <c r="G23" s="84">
        <f t="shared" si="1"/>
        <v>1.2517201227903039E-2</v>
      </c>
      <c r="H23" s="337">
        <v>171</v>
      </c>
      <c r="I23" s="382">
        <v>5737</v>
      </c>
      <c r="J23" s="84">
        <f>IF(I23=0, "NA", H23/I23)</f>
        <v>2.9806519086630644E-2</v>
      </c>
      <c r="K23" s="337">
        <v>24</v>
      </c>
      <c r="L23" s="382">
        <v>1087</v>
      </c>
      <c r="M23" s="84">
        <f t="shared" si="3"/>
        <v>2.2079116835326588E-2</v>
      </c>
      <c r="N23" s="337">
        <v>1</v>
      </c>
      <c r="O23" s="382">
        <v>85</v>
      </c>
      <c r="P23" s="84">
        <f t="shared" si="4"/>
        <v>1.1764705882352941E-2</v>
      </c>
      <c r="Q23" s="337">
        <v>29</v>
      </c>
      <c r="R23" s="382">
        <v>924</v>
      </c>
      <c r="S23" s="84">
        <f t="shared" si="7"/>
        <v>3.1385281385281384E-2</v>
      </c>
      <c r="T23" s="337">
        <f t="shared" si="5"/>
        <v>2920</v>
      </c>
      <c r="U23" s="382">
        <f t="shared" si="6"/>
        <v>222786</v>
      </c>
      <c r="V23" s="84">
        <f>IF(U23=0, "NA", T23/U23)</f>
        <v>1.3106748179867676E-2</v>
      </c>
      <c r="Y23" s="422"/>
      <c r="Z23" s="424"/>
      <c r="AA23" s="423"/>
      <c r="AB23" s="423"/>
    </row>
    <row r="24" spans="1:28">
      <c r="A24" s="89">
        <v>2010</v>
      </c>
      <c r="B24" s="337">
        <v>901</v>
      </c>
      <c r="C24" s="382">
        <v>55216</v>
      </c>
      <c r="D24" s="84">
        <f t="shared" si="0"/>
        <v>1.6317733990147784E-2</v>
      </c>
      <c r="E24" s="337">
        <v>142</v>
      </c>
      <c r="F24" s="382">
        <v>9987</v>
      </c>
      <c r="G24" s="84">
        <f t="shared" si="1"/>
        <v>1.421848402923801E-2</v>
      </c>
      <c r="H24" s="337">
        <v>35</v>
      </c>
      <c r="I24" s="382">
        <v>705</v>
      </c>
      <c r="J24" s="84">
        <f>IF(I24=0, "NA", H24/I24)</f>
        <v>4.9645390070921988E-2</v>
      </c>
      <c r="K24" s="337">
        <v>37</v>
      </c>
      <c r="L24" s="382">
        <v>420</v>
      </c>
      <c r="M24" s="84">
        <f t="shared" si="3"/>
        <v>8.8095238095238101E-2</v>
      </c>
      <c r="N24" s="337">
        <v>3</v>
      </c>
      <c r="O24" s="382">
        <v>36</v>
      </c>
      <c r="P24" s="84">
        <f t="shared" si="4"/>
        <v>8.3333333333333329E-2</v>
      </c>
      <c r="Q24" s="337">
        <v>6</v>
      </c>
      <c r="R24" s="382">
        <v>148</v>
      </c>
      <c r="S24" s="84">
        <f t="shared" si="7"/>
        <v>4.0540540540540543E-2</v>
      </c>
      <c r="T24" s="337">
        <f t="shared" ref="T24:T25" si="8">SUM(Q24,N24,K24,H24,E24,B24)</f>
        <v>1124</v>
      </c>
      <c r="U24" s="382">
        <f t="shared" ref="U24:U25" si="9">SUM(R24,O24,L24,I24,F24,C24)</f>
        <v>66512</v>
      </c>
      <c r="V24" s="84">
        <f t="shared" ref="V24:V25" si="10">IF(U24=0, "NA", T24/U24)</f>
        <v>1.6899206158287227E-2</v>
      </c>
      <c r="Y24" s="345"/>
      <c r="Z24" s="345"/>
      <c r="AA24" s="345"/>
      <c r="AB24" s="345"/>
    </row>
    <row r="25" spans="1:28" ht="13.5" thickBot="1">
      <c r="A25" s="89">
        <v>2011</v>
      </c>
      <c r="B25" s="440">
        <v>33</v>
      </c>
      <c r="C25" s="457">
        <v>364</v>
      </c>
      <c r="D25" s="275">
        <f t="shared" si="0"/>
        <v>9.0659340659340656E-2</v>
      </c>
      <c r="E25" s="440">
        <v>6</v>
      </c>
      <c r="F25" s="457">
        <v>66</v>
      </c>
      <c r="G25" s="275">
        <f t="shared" si="1"/>
        <v>9.0909090909090912E-2</v>
      </c>
      <c r="H25" s="440">
        <v>4</v>
      </c>
      <c r="I25" s="457">
        <v>27</v>
      </c>
      <c r="J25" s="275">
        <f>IF(I25=0, "NA", H25/I25)</f>
        <v>0.14814814814814814</v>
      </c>
      <c r="K25" s="440">
        <v>2</v>
      </c>
      <c r="L25" s="457">
        <v>4</v>
      </c>
      <c r="M25" s="275">
        <f t="shared" si="3"/>
        <v>0.5</v>
      </c>
      <c r="N25" s="440"/>
      <c r="O25" s="457"/>
      <c r="P25" s="275"/>
      <c r="Q25" s="440">
        <v>1</v>
      </c>
      <c r="R25" s="457">
        <v>7</v>
      </c>
      <c r="S25" s="275">
        <f t="shared" si="7"/>
        <v>0.14285714285714285</v>
      </c>
      <c r="T25" s="440">
        <f t="shared" si="8"/>
        <v>46</v>
      </c>
      <c r="U25" s="457">
        <f t="shared" si="9"/>
        <v>468</v>
      </c>
      <c r="V25" s="275">
        <f t="shared" si="10"/>
        <v>9.8290598290598288E-2</v>
      </c>
      <c r="X25" s="88" t="s">
        <v>51</v>
      </c>
      <c r="Y25" s="345"/>
      <c r="Z25" s="345"/>
      <c r="AA25" s="345"/>
      <c r="AB25" s="345"/>
    </row>
    <row r="26" spans="1:28" ht="13.5" thickBot="1">
      <c r="A26" s="436" t="s">
        <v>9</v>
      </c>
      <c r="B26" s="218">
        <f>SUM(B10:B25)</f>
        <v>195256</v>
      </c>
      <c r="C26" s="272">
        <f>SUM(C10:C25)</f>
        <v>2746929</v>
      </c>
      <c r="D26" s="95">
        <f>B26/C26</f>
        <v>7.1081560535419738E-2</v>
      </c>
      <c r="E26" s="218">
        <f>SUM(E10:E25)</f>
        <v>57642</v>
      </c>
      <c r="F26" s="272">
        <f>SUM(F10:F25)</f>
        <v>756591</v>
      </c>
      <c r="G26" s="95">
        <f>E26/F26</f>
        <v>7.6186473272877947E-2</v>
      </c>
      <c r="H26" s="218">
        <f>SUM(H10:H25)</f>
        <v>518</v>
      </c>
      <c r="I26" s="272">
        <f>SUM(I10:I25)</f>
        <v>17178</v>
      </c>
      <c r="J26" s="95">
        <f>H26/I26</f>
        <v>3.0154849225753871E-2</v>
      </c>
      <c r="K26" s="218">
        <f>SUM(K10:K25)</f>
        <v>316</v>
      </c>
      <c r="L26" s="272">
        <f>SUM(L10:L25)</f>
        <v>4244</v>
      </c>
      <c r="M26" s="95">
        <f>K26/L26</f>
        <v>7.4458058435438262E-2</v>
      </c>
      <c r="N26" s="218">
        <f>SUM(N10:N25)</f>
        <v>19</v>
      </c>
      <c r="O26" s="272">
        <f>SUM(O10:O25)</f>
        <v>270</v>
      </c>
      <c r="P26" s="95">
        <f>N26/O26</f>
        <v>7.0370370370370375E-2</v>
      </c>
      <c r="Q26" s="218">
        <f>SUM(Q10:Q25)</f>
        <v>337</v>
      </c>
      <c r="R26" s="272">
        <f>SUM(R10:R25)</f>
        <v>7272</v>
      </c>
      <c r="S26" s="95">
        <f>Q26/R26</f>
        <v>4.6342134213421343E-2</v>
      </c>
      <c r="T26" s="218">
        <f>SUM(T10:T25)</f>
        <v>254088</v>
      </c>
      <c r="U26" s="272">
        <f>SUM(U10:U25)</f>
        <v>3532484</v>
      </c>
      <c r="V26" s="95">
        <f>T26/U26</f>
        <v>7.1928988213393177E-2</v>
      </c>
      <c r="Y26" s="345"/>
      <c r="Z26" s="425"/>
      <c r="AA26" s="425"/>
      <c r="AB26" s="425"/>
    </row>
    <row r="27" spans="1:28">
      <c r="A27" s="469"/>
      <c r="B27" s="368"/>
      <c r="C27" s="368"/>
      <c r="D27" s="376"/>
      <c r="E27" s="368"/>
      <c r="F27" s="368"/>
      <c r="G27" s="376"/>
      <c r="H27" s="368"/>
      <c r="I27" s="368"/>
      <c r="J27" s="376"/>
      <c r="K27" s="368"/>
      <c r="L27" s="368"/>
      <c r="M27" s="376"/>
      <c r="N27" s="368"/>
      <c r="O27" s="368"/>
      <c r="P27" s="376"/>
      <c r="Q27" s="368"/>
      <c r="R27" s="368"/>
      <c r="S27" s="376"/>
      <c r="T27" s="368"/>
      <c r="U27" s="368"/>
      <c r="V27" s="376"/>
      <c r="Z27" s="368"/>
      <c r="AA27" s="368"/>
      <c r="AB27" s="376"/>
    </row>
    <row r="28" spans="1:28">
      <c r="A28" s="287"/>
      <c r="L28" s="426"/>
      <c r="M28" s="426"/>
      <c r="Q28" s="426"/>
      <c r="R28" s="426"/>
    </row>
    <row r="30" spans="1:28">
      <c r="U30" s="345"/>
      <c r="V30" s="345"/>
      <c r="W30" s="345"/>
      <c r="X30" s="345"/>
      <c r="Y30" s="345"/>
      <c r="Z30" s="345"/>
      <c r="AA30" s="345"/>
      <c r="AB30" s="345"/>
    </row>
    <row r="31" spans="1:28">
      <c r="U31" s="345"/>
      <c r="V31" s="345"/>
      <c r="W31" s="345"/>
      <c r="X31" s="345"/>
      <c r="Y31" s="345"/>
      <c r="Z31" s="345"/>
      <c r="AA31" s="345"/>
      <c r="AB31" s="345"/>
    </row>
    <row r="32" spans="1:28">
      <c r="T32" s="423"/>
      <c r="U32" s="423"/>
      <c r="V32" s="345"/>
      <c r="W32" s="345"/>
      <c r="X32" s="345"/>
      <c r="Y32" s="345"/>
      <c r="Z32" s="345"/>
      <c r="AA32" s="345"/>
      <c r="AB32" s="345"/>
    </row>
    <row r="33" spans="20:28">
      <c r="T33" s="423"/>
      <c r="U33" s="423"/>
      <c r="V33" s="345"/>
      <c r="W33" s="345"/>
      <c r="X33" s="345"/>
      <c r="Y33" s="345"/>
      <c r="Z33" s="345"/>
      <c r="AA33" s="345"/>
      <c r="AB33" s="345"/>
    </row>
    <row r="34" spans="20:28">
      <c r="T34" s="423"/>
      <c r="U34" s="423"/>
      <c r="V34" s="345"/>
      <c r="W34" s="345"/>
      <c r="X34" s="345"/>
      <c r="Y34" s="345"/>
      <c r="Z34" s="345"/>
      <c r="AA34" s="345"/>
      <c r="AB34" s="345"/>
    </row>
    <row r="35" spans="20:28">
      <c r="T35" s="423"/>
      <c r="U35" s="423"/>
      <c r="V35" s="345"/>
      <c r="W35" s="345"/>
      <c r="X35" s="345"/>
      <c r="Y35" s="345"/>
      <c r="Z35" s="345"/>
      <c r="AA35" s="345"/>
      <c r="AB35" s="345"/>
    </row>
    <row r="36" spans="20:28">
      <c r="T36" s="423"/>
      <c r="U36" s="423"/>
      <c r="V36" s="345"/>
      <c r="W36" s="345"/>
      <c r="X36" s="345"/>
      <c r="Y36" s="345"/>
      <c r="Z36" s="345"/>
      <c r="AA36" s="345"/>
      <c r="AB36" s="345"/>
    </row>
    <row r="37" spans="20:28">
      <c r="T37" s="423"/>
      <c r="U37" s="422"/>
      <c r="V37" s="345"/>
      <c r="W37" s="345"/>
      <c r="X37" s="345"/>
      <c r="Y37" s="345"/>
      <c r="Z37" s="345"/>
      <c r="AA37" s="345"/>
      <c r="AB37" s="345"/>
    </row>
    <row r="38" spans="20:28">
      <c r="T38" s="423"/>
      <c r="U38" s="423"/>
      <c r="V38" s="345"/>
      <c r="W38" s="345"/>
      <c r="X38" s="345"/>
      <c r="Y38" s="345"/>
      <c r="Z38" s="345"/>
      <c r="AA38" s="345"/>
      <c r="AB38" s="345"/>
    </row>
    <row r="39" spans="20:28" ht="15.75" customHeight="1">
      <c r="T39" s="422"/>
      <c r="U39" s="423"/>
      <c r="V39" s="345"/>
      <c r="W39" s="345"/>
      <c r="X39" s="345"/>
      <c r="Y39" s="345"/>
      <c r="Z39" s="345"/>
      <c r="AA39" s="345"/>
      <c r="AB39" s="345"/>
    </row>
    <row r="40" spans="20:28">
      <c r="T40" s="422"/>
      <c r="U40" s="422"/>
      <c r="V40" s="345"/>
      <c r="W40" s="345"/>
      <c r="X40" s="345"/>
      <c r="Y40" s="345"/>
      <c r="Z40" s="345"/>
      <c r="AA40" s="345"/>
      <c r="AB40" s="345"/>
    </row>
    <row r="41" spans="20:28" ht="12.75" customHeight="1">
      <c r="T41" s="422"/>
      <c r="U41" s="422"/>
      <c r="V41" s="345"/>
      <c r="W41" s="345"/>
      <c r="X41" s="345"/>
      <c r="Y41" s="345"/>
      <c r="Z41" s="345"/>
      <c r="AA41" s="345"/>
      <c r="AB41" s="345"/>
    </row>
    <row r="42" spans="20:28">
      <c r="T42" s="345"/>
      <c r="U42" s="345"/>
      <c r="V42" s="345"/>
      <c r="W42" s="345"/>
      <c r="X42" s="345"/>
      <c r="Y42" s="345"/>
      <c r="Z42" s="345"/>
      <c r="AA42" s="345"/>
      <c r="AB42" s="345"/>
    </row>
    <row r="43" spans="20:28">
      <c r="T43" s="345"/>
      <c r="U43" s="345"/>
      <c r="V43" s="345"/>
      <c r="W43" s="345"/>
      <c r="X43" s="345"/>
      <c r="Y43" s="345"/>
      <c r="Z43" s="345"/>
      <c r="AA43" s="345"/>
      <c r="AB43" s="345"/>
    </row>
    <row r="44" spans="20:28">
      <c r="T44" s="330"/>
      <c r="U44" s="330"/>
      <c r="V44" s="345"/>
      <c r="W44" s="345"/>
      <c r="X44" s="345"/>
      <c r="Y44" s="345"/>
      <c r="Z44" s="345"/>
      <c r="AA44" s="345"/>
      <c r="AB44" s="345"/>
    </row>
    <row r="45" spans="20:28">
      <c r="T45" s="421"/>
      <c r="U45" s="421"/>
      <c r="V45" s="345"/>
      <c r="W45" s="345"/>
      <c r="X45" s="345"/>
      <c r="Y45" s="345"/>
      <c r="Z45" s="345"/>
      <c r="AA45" s="345"/>
      <c r="AB45" s="345"/>
    </row>
    <row r="46" spans="20:28">
      <c r="T46" s="423"/>
      <c r="U46" s="423"/>
      <c r="V46" s="345"/>
      <c r="W46" s="345"/>
      <c r="X46" s="345"/>
      <c r="Y46" s="345"/>
      <c r="Z46" s="345"/>
      <c r="AA46" s="345"/>
      <c r="AB46" s="345"/>
    </row>
    <row r="47" spans="20:28">
      <c r="T47" s="423"/>
      <c r="U47" s="423"/>
      <c r="V47" s="345"/>
      <c r="W47" s="345"/>
      <c r="X47" s="345"/>
      <c r="Y47" s="345"/>
      <c r="Z47" s="345"/>
      <c r="AA47" s="345"/>
      <c r="AB47" s="345"/>
    </row>
    <row r="48" spans="20:28">
      <c r="T48" s="423"/>
      <c r="U48" s="423"/>
      <c r="V48" s="345"/>
      <c r="W48" s="345"/>
      <c r="X48" s="345"/>
      <c r="Y48" s="345"/>
      <c r="Z48" s="345"/>
      <c r="AA48" s="345"/>
      <c r="AB48" s="345"/>
    </row>
    <row r="49" spans="20:28">
      <c r="T49" s="423"/>
      <c r="U49" s="423"/>
      <c r="V49" s="345"/>
      <c r="W49" s="345"/>
      <c r="X49" s="345"/>
      <c r="Y49" s="345"/>
      <c r="Z49" s="345"/>
      <c r="AA49" s="345"/>
      <c r="AB49" s="345"/>
    </row>
    <row r="50" spans="20:28">
      <c r="T50" s="423"/>
      <c r="U50" s="423"/>
      <c r="V50" s="345"/>
      <c r="W50" s="345"/>
      <c r="X50" s="345" t="s">
        <v>51</v>
      </c>
      <c r="Y50" s="345"/>
      <c r="Z50" s="345"/>
      <c r="AA50" s="345"/>
      <c r="AB50" s="345"/>
    </row>
    <row r="51" spans="20:28">
      <c r="T51" s="423"/>
      <c r="U51" s="423"/>
      <c r="V51" s="345"/>
      <c r="W51" s="345"/>
      <c r="X51" s="345"/>
      <c r="Y51" s="345"/>
      <c r="Z51" s="345"/>
      <c r="AA51" s="345"/>
      <c r="AB51" s="345"/>
    </row>
    <row r="52" spans="20:28">
      <c r="T52" s="423"/>
      <c r="U52" s="423"/>
      <c r="V52" s="345"/>
      <c r="W52" s="345"/>
      <c r="X52" s="345"/>
      <c r="Y52" s="345"/>
      <c r="Z52" s="345"/>
      <c r="AA52" s="345"/>
      <c r="AB52" s="345"/>
    </row>
    <row r="53" spans="20:28">
      <c r="T53" s="423"/>
      <c r="U53" s="423"/>
      <c r="V53" s="345"/>
      <c r="W53" s="345"/>
      <c r="X53" s="345"/>
      <c r="Y53" s="345"/>
      <c r="Z53" s="345"/>
      <c r="AA53" s="345"/>
      <c r="AB53" s="345"/>
    </row>
    <row r="54" spans="20:28">
      <c r="T54" s="423"/>
      <c r="U54" s="423"/>
      <c r="V54" s="345"/>
      <c r="W54" s="345"/>
      <c r="X54" s="345"/>
      <c r="Y54" s="345"/>
      <c r="Z54" s="345"/>
      <c r="AA54" s="345"/>
      <c r="AB54" s="345"/>
    </row>
    <row r="55" spans="20:28">
      <c r="T55" s="423"/>
      <c r="U55" s="423"/>
      <c r="V55" s="345"/>
      <c r="W55" s="345"/>
      <c r="X55" s="345"/>
      <c r="Y55" s="345"/>
      <c r="Z55" s="345"/>
      <c r="AA55" s="345"/>
      <c r="AB55" s="345"/>
    </row>
    <row r="56" spans="20:28" ht="15.75" customHeight="1">
      <c r="T56" s="423"/>
      <c r="U56" s="423"/>
      <c r="V56" s="345"/>
      <c r="W56" s="345"/>
      <c r="X56" s="345"/>
      <c r="Y56" s="345"/>
      <c r="Z56" s="345"/>
      <c r="AA56" s="345"/>
      <c r="AB56" s="345"/>
    </row>
    <row r="57" spans="20:28">
      <c r="T57" s="422"/>
      <c r="U57" s="423"/>
      <c r="V57" s="345"/>
      <c r="W57" s="345"/>
      <c r="X57" s="345"/>
      <c r="Y57" s="345"/>
      <c r="Z57" s="345"/>
      <c r="AA57" s="345"/>
      <c r="AB57" s="345"/>
    </row>
    <row r="58" spans="20:28">
      <c r="T58" s="422"/>
      <c r="U58" s="422"/>
      <c r="V58" s="345"/>
      <c r="W58" s="345"/>
      <c r="X58" s="345"/>
      <c r="Y58" s="345"/>
      <c r="Z58" s="345"/>
      <c r="AA58" s="345"/>
      <c r="AB58" s="345"/>
    </row>
    <row r="59" spans="20:28">
      <c r="T59" s="422"/>
      <c r="U59" s="422"/>
      <c r="V59" s="345"/>
      <c r="W59" s="345"/>
      <c r="X59" s="345"/>
      <c r="Y59" s="345"/>
      <c r="Z59" s="345"/>
      <c r="AA59" s="345"/>
      <c r="AB59" s="345"/>
    </row>
    <row r="60" spans="20:28">
      <c r="T60" s="345"/>
      <c r="U60" s="345"/>
      <c r="V60" s="345"/>
      <c r="W60" s="345"/>
      <c r="X60" s="345"/>
      <c r="Y60" s="345"/>
      <c r="Z60" s="345"/>
      <c r="AA60" s="345"/>
      <c r="AB60" s="345"/>
    </row>
    <row r="61" spans="20:28">
      <c r="T61" s="345"/>
      <c r="U61" s="345"/>
      <c r="V61" s="345"/>
      <c r="W61" s="345"/>
      <c r="X61" s="345"/>
      <c r="Y61" s="345"/>
      <c r="Z61" s="345"/>
      <c r="AA61" s="345"/>
      <c r="AB61" s="345"/>
    </row>
    <row r="73" ht="15.75" customHeight="1"/>
  </sheetData>
  <mergeCells count="10">
    <mergeCell ref="A4:Z5"/>
    <mergeCell ref="A6:Z6"/>
    <mergeCell ref="A8:A9"/>
    <mergeCell ref="N8:P8"/>
    <mergeCell ref="Q8:S8"/>
    <mergeCell ref="T8:V8"/>
    <mergeCell ref="B8:D8"/>
    <mergeCell ref="E8:G8"/>
    <mergeCell ref="H8:J8"/>
    <mergeCell ref="K8:M8"/>
  </mergeCells>
  <phoneticPr fontId="0" type="noConversion"/>
  <pageMargins left="0.75" right="0.75" top="1" bottom="1" header="0.5" footer="0.5"/>
  <pageSetup scale="47" orientation="landscape" r:id="rId1"/>
  <headerFooter alignWithMargins="0">
    <oddFooter>&amp;C&amp;14B-&amp;P-4</oddFooter>
  </headerFooter>
  <drawing r:id="rId2"/>
</worksheet>
</file>

<file path=xl/worksheets/sheet8.xml><?xml version="1.0" encoding="utf-8"?>
<worksheet xmlns="http://schemas.openxmlformats.org/spreadsheetml/2006/main" xmlns:r="http://schemas.openxmlformats.org/officeDocument/2006/relationships">
  <sheetPr codeName="Sheet7"/>
  <dimension ref="A4:P30"/>
  <sheetViews>
    <sheetView topLeftCell="A19" zoomScale="75" workbookViewId="0">
      <selection activeCell="B32" sqref="B32"/>
    </sheetView>
  </sheetViews>
  <sheetFormatPr defaultRowHeight="12.75"/>
  <cols>
    <col min="2" max="2" width="10.28515625" bestFit="1" customWidth="1"/>
    <col min="3" max="3" width="11.28515625" bestFit="1" customWidth="1"/>
    <col min="4" max="4" width="9.28515625" bestFit="1" customWidth="1"/>
    <col min="5" max="6" width="10.28515625" bestFit="1" customWidth="1"/>
    <col min="7" max="8" width="11.28515625" bestFit="1" customWidth="1"/>
    <col min="9" max="9" width="12.85546875" bestFit="1" customWidth="1"/>
    <col min="10" max="10" width="10.140625" customWidth="1"/>
    <col min="11" max="11" width="9.28515625" bestFit="1" customWidth="1"/>
    <col min="12" max="13" width="10.28515625" bestFit="1" customWidth="1"/>
    <col min="14" max="14" width="11.28515625" bestFit="1" customWidth="1"/>
    <col min="15" max="15" width="12.85546875" bestFit="1" customWidth="1"/>
    <col min="16" max="16" width="10.28515625" bestFit="1" customWidth="1"/>
  </cols>
  <sheetData>
    <row r="4" spans="1:16">
      <c r="A4" s="21"/>
      <c r="B4" s="560" t="s">
        <v>36</v>
      </c>
      <c r="C4" s="560"/>
      <c r="D4" s="560" t="s">
        <v>34</v>
      </c>
      <c r="E4" s="560"/>
      <c r="F4" s="560" t="s">
        <v>35</v>
      </c>
      <c r="G4" s="560"/>
      <c r="H4" s="560" t="s">
        <v>38</v>
      </c>
      <c r="I4" s="560"/>
      <c r="J4" s="560"/>
      <c r="K4" s="560" t="s">
        <v>39</v>
      </c>
      <c r="L4" s="560"/>
      <c r="M4" s="560"/>
      <c r="N4" s="560" t="s">
        <v>40</v>
      </c>
      <c r="O4" s="560"/>
      <c r="P4" s="560"/>
    </row>
    <row r="5" spans="1:16">
      <c r="A5" s="21"/>
      <c r="B5" s="22" t="s">
        <v>32</v>
      </c>
      <c r="C5" s="22" t="s">
        <v>33</v>
      </c>
      <c r="D5" s="22" t="s">
        <v>32</v>
      </c>
      <c r="E5" s="22" t="s">
        <v>33</v>
      </c>
      <c r="F5" s="22" t="s">
        <v>32</v>
      </c>
      <c r="G5" s="22" t="s">
        <v>33</v>
      </c>
      <c r="H5" s="22" t="s">
        <v>32</v>
      </c>
      <c r="I5" s="22" t="s">
        <v>33</v>
      </c>
      <c r="J5" s="22" t="s">
        <v>41</v>
      </c>
      <c r="K5" s="22" t="s">
        <v>32</v>
      </c>
      <c r="L5" s="22" t="s">
        <v>33</v>
      </c>
      <c r="M5" s="22" t="s">
        <v>41</v>
      </c>
      <c r="N5" s="22" t="s">
        <v>32</v>
      </c>
      <c r="O5" s="22" t="s">
        <v>33</v>
      </c>
      <c r="P5" s="33" t="s">
        <v>42</v>
      </c>
    </row>
    <row r="6" spans="1:16">
      <c r="A6" s="20">
        <v>1984</v>
      </c>
      <c r="B6" s="23" t="e">
        <f>#REF!</f>
        <v>#REF!</v>
      </c>
      <c r="C6" s="23" t="e">
        <f>#REF!</f>
        <v>#REF!</v>
      </c>
      <c r="D6" s="23" t="e">
        <f>#REF!</f>
        <v>#REF!</v>
      </c>
      <c r="E6" s="23" t="e">
        <f>#REF!</f>
        <v>#REF!</v>
      </c>
      <c r="F6" s="23"/>
      <c r="G6" s="23"/>
      <c r="H6" s="24" t="e">
        <f>B6+D6+F6</f>
        <v>#REF!</v>
      </c>
      <c r="I6" s="24" t="e">
        <f>C6+E6+G6</f>
        <v>#REF!</v>
      </c>
      <c r="J6" s="25" t="e">
        <f>H6/I6</f>
        <v>#REF!</v>
      </c>
      <c r="K6" s="23" t="e">
        <f>#REF!</f>
        <v>#REF!</v>
      </c>
      <c r="L6" s="23" t="e">
        <f>#REF!</f>
        <v>#REF!</v>
      </c>
      <c r="M6" s="25" t="e">
        <f t="shared" ref="M6:M17" si="0">K6/L6</f>
        <v>#REF!</v>
      </c>
      <c r="N6" s="24" t="e">
        <f t="shared" ref="N6:N17" si="1">H6+K6</f>
        <v>#REF!</v>
      </c>
      <c r="O6" s="24" t="e">
        <f t="shared" ref="O6:O17" si="2">I6+L6</f>
        <v>#REF!</v>
      </c>
      <c r="P6" s="25" t="e">
        <f t="shared" ref="P6:P17" si="3">N6/O6</f>
        <v>#REF!</v>
      </c>
    </row>
    <row r="7" spans="1:16">
      <c r="A7" s="20">
        <v>1985</v>
      </c>
      <c r="B7" s="23" t="e">
        <f>#REF!</f>
        <v>#REF!</v>
      </c>
      <c r="C7" s="23" t="e">
        <f>#REF!</f>
        <v>#REF!</v>
      </c>
      <c r="D7" s="23" t="e">
        <f>#REF!</f>
        <v>#REF!</v>
      </c>
      <c r="E7" s="23" t="e">
        <f>#REF!</f>
        <v>#REF!</v>
      </c>
      <c r="F7" s="23"/>
      <c r="G7" s="23"/>
      <c r="H7" s="24" t="e">
        <f t="shared" ref="H7:H17" si="4">B7+D7+F7</f>
        <v>#REF!</v>
      </c>
      <c r="I7" s="24" t="e">
        <f t="shared" ref="I7:I17" si="5">C7+E7+G7</f>
        <v>#REF!</v>
      </c>
      <c r="J7" s="25" t="e">
        <f t="shared" ref="J7:J17" si="6">H7/I7</f>
        <v>#REF!</v>
      </c>
      <c r="K7" s="23" t="e">
        <f>#REF!</f>
        <v>#REF!</v>
      </c>
      <c r="L7" s="23" t="e">
        <f>#REF!</f>
        <v>#REF!</v>
      </c>
      <c r="M7" s="25" t="e">
        <f t="shared" si="0"/>
        <v>#REF!</v>
      </c>
      <c r="N7" s="24" t="e">
        <f t="shared" si="1"/>
        <v>#REF!</v>
      </c>
      <c r="O7" s="24" t="e">
        <f t="shared" si="2"/>
        <v>#REF!</v>
      </c>
      <c r="P7" s="25" t="e">
        <f t="shared" si="3"/>
        <v>#REF!</v>
      </c>
    </row>
    <row r="8" spans="1:16">
      <c r="A8" s="20">
        <v>1986</v>
      </c>
      <c r="B8" s="23" t="e">
        <f>#REF!</f>
        <v>#REF!</v>
      </c>
      <c r="C8" s="23" t="e">
        <f>#REF!</f>
        <v>#REF!</v>
      </c>
      <c r="D8" s="23" t="e">
        <f>#REF!</f>
        <v>#REF!</v>
      </c>
      <c r="E8" s="23" t="e">
        <f>#REF!</f>
        <v>#REF!</v>
      </c>
      <c r="F8" s="23"/>
      <c r="G8" s="23"/>
      <c r="H8" s="24" t="e">
        <f t="shared" si="4"/>
        <v>#REF!</v>
      </c>
      <c r="I8" s="24" t="e">
        <f t="shared" si="5"/>
        <v>#REF!</v>
      </c>
      <c r="J8" s="25" t="e">
        <f t="shared" si="6"/>
        <v>#REF!</v>
      </c>
      <c r="K8" s="23" t="e">
        <f>#REF!</f>
        <v>#REF!</v>
      </c>
      <c r="L8" s="23" t="e">
        <f>#REF!</f>
        <v>#REF!</v>
      </c>
      <c r="M8" s="25" t="e">
        <f t="shared" si="0"/>
        <v>#REF!</v>
      </c>
      <c r="N8" s="24" t="e">
        <f t="shared" si="1"/>
        <v>#REF!</v>
      </c>
      <c r="O8" s="24" t="e">
        <f t="shared" si="2"/>
        <v>#REF!</v>
      </c>
      <c r="P8" s="25" t="e">
        <f t="shared" si="3"/>
        <v>#REF!</v>
      </c>
    </row>
    <row r="9" spans="1:16">
      <c r="A9" s="20">
        <v>1987</v>
      </c>
      <c r="B9" s="23" t="e">
        <f>#REF!</f>
        <v>#REF!</v>
      </c>
      <c r="C9" s="23" t="e">
        <f>#REF!</f>
        <v>#REF!</v>
      </c>
      <c r="D9" s="23" t="e">
        <f>#REF!</f>
        <v>#REF!</v>
      </c>
      <c r="E9" s="23" t="e">
        <f>#REF!</f>
        <v>#REF!</v>
      </c>
      <c r="F9" s="23"/>
      <c r="G9" s="23"/>
      <c r="H9" s="24" t="e">
        <f t="shared" si="4"/>
        <v>#REF!</v>
      </c>
      <c r="I9" s="24" t="e">
        <f t="shared" si="5"/>
        <v>#REF!</v>
      </c>
      <c r="J9" s="25" t="e">
        <f t="shared" si="6"/>
        <v>#REF!</v>
      </c>
      <c r="K9" s="23" t="e">
        <f>#REF!</f>
        <v>#REF!</v>
      </c>
      <c r="L9" s="23" t="e">
        <f>#REF!</f>
        <v>#REF!</v>
      </c>
      <c r="M9" s="25" t="e">
        <f t="shared" si="0"/>
        <v>#REF!</v>
      </c>
      <c r="N9" s="24" t="e">
        <f t="shared" si="1"/>
        <v>#REF!</v>
      </c>
      <c r="O9" s="24" t="e">
        <f t="shared" si="2"/>
        <v>#REF!</v>
      </c>
      <c r="P9" s="25" t="e">
        <f t="shared" si="3"/>
        <v>#REF!</v>
      </c>
    </row>
    <row r="10" spans="1:16">
      <c r="A10" s="20">
        <v>1988</v>
      </c>
      <c r="B10" s="23" t="e">
        <f>#REF!</f>
        <v>#REF!</v>
      </c>
      <c r="C10" s="23" t="e">
        <f>#REF!</f>
        <v>#REF!</v>
      </c>
      <c r="D10" s="23" t="e">
        <f>#REF!</f>
        <v>#REF!</v>
      </c>
      <c r="E10" s="23" t="e">
        <f>#REF!</f>
        <v>#REF!</v>
      </c>
      <c r="F10" s="23"/>
      <c r="G10" s="23"/>
      <c r="H10" s="24" t="e">
        <f t="shared" si="4"/>
        <v>#REF!</v>
      </c>
      <c r="I10" s="24" t="e">
        <f t="shared" si="5"/>
        <v>#REF!</v>
      </c>
      <c r="J10" s="25" t="e">
        <f t="shared" si="6"/>
        <v>#REF!</v>
      </c>
      <c r="K10" s="23" t="e">
        <f>#REF!</f>
        <v>#REF!</v>
      </c>
      <c r="L10" s="23" t="e">
        <f>#REF!</f>
        <v>#REF!</v>
      </c>
      <c r="M10" s="25" t="e">
        <f t="shared" si="0"/>
        <v>#REF!</v>
      </c>
      <c r="N10" s="24" t="e">
        <f t="shared" si="1"/>
        <v>#REF!</v>
      </c>
      <c r="O10" s="24" t="e">
        <f t="shared" si="2"/>
        <v>#REF!</v>
      </c>
      <c r="P10" s="25" t="e">
        <f t="shared" si="3"/>
        <v>#REF!</v>
      </c>
    </row>
    <row r="11" spans="1:16">
      <c r="A11" s="20">
        <v>1989</v>
      </c>
      <c r="B11" s="23" t="e">
        <f>#REF!</f>
        <v>#REF!</v>
      </c>
      <c r="C11" s="23" t="e">
        <f>#REF!</f>
        <v>#REF!</v>
      </c>
      <c r="D11" s="23" t="e">
        <f>#REF!</f>
        <v>#REF!</v>
      </c>
      <c r="E11" s="23" t="e">
        <f>#REF!</f>
        <v>#REF!</v>
      </c>
      <c r="F11" s="23"/>
      <c r="G11" s="23"/>
      <c r="H11" s="24" t="e">
        <f t="shared" si="4"/>
        <v>#REF!</v>
      </c>
      <c r="I11" s="24" t="e">
        <f t="shared" si="5"/>
        <v>#REF!</v>
      </c>
      <c r="J11" s="25" t="e">
        <f t="shared" si="6"/>
        <v>#REF!</v>
      </c>
      <c r="K11" s="23" t="e">
        <f>#REF!</f>
        <v>#REF!</v>
      </c>
      <c r="L11" s="23" t="e">
        <f>#REF!</f>
        <v>#REF!</v>
      </c>
      <c r="M11" s="25" t="e">
        <f t="shared" si="0"/>
        <v>#REF!</v>
      </c>
      <c r="N11" s="24" t="e">
        <f t="shared" si="1"/>
        <v>#REF!</v>
      </c>
      <c r="O11" s="24" t="e">
        <f t="shared" si="2"/>
        <v>#REF!</v>
      </c>
      <c r="P11" s="25" t="e">
        <f t="shared" si="3"/>
        <v>#REF!</v>
      </c>
    </row>
    <row r="12" spans="1:16">
      <c r="A12" s="20">
        <v>1990</v>
      </c>
      <c r="B12" s="23" t="e">
        <f>#REF!</f>
        <v>#REF!</v>
      </c>
      <c r="C12" s="23" t="e">
        <f>#REF!</f>
        <v>#REF!</v>
      </c>
      <c r="D12" s="23" t="e">
        <f>#REF!</f>
        <v>#REF!</v>
      </c>
      <c r="E12" s="23" t="e">
        <f>#REF!</f>
        <v>#REF!</v>
      </c>
      <c r="F12" s="23"/>
      <c r="G12" s="23"/>
      <c r="H12" s="24" t="e">
        <f t="shared" si="4"/>
        <v>#REF!</v>
      </c>
      <c r="I12" s="24" t="e">
        <f t="shared" si="5"/>
        <v>#REF!</v>
      </c>
      <c r="J12" s="25" t="e">
        <f t="shared" si="6"/>
        <v>#REF!</v>
      </c>
      <c r="K12" s="23" t="e">
        <f>#REF!</f>
        <v>#REF!</v>
      </c>
      <c r="L12" s="23" t="e">
        <f>#REF!</f>
        <v>#REF!</v>
      </c>
      <c r="M12" s="25" t="e">
        <f t="shared" si="0"/>
        <v>#REF!</v>
      </c>
      <c r="N12" s="24" t="e">
        <f t="shared" si="1"/>
        <v>#REF!</v>
      </c>
      <c r="O12" s="24" t="e">
        <f t="shared" si="2"/>
        <v>#REF!</v>
      </c>
      <c r="P12" s="25" t="e">
        <f t="shared" si="3"/>
        <v>#REF!</v>
      </c>
    </row>
    <row r="13" spans="1:16">
      <c r="A13" s="20">
        <v>1991</v>
      </c>
      <c r="B13" s="23" t="e">
        <f>#REF!</f>
        <v>#REF!</v>
      </c>
      <c r="C13" s="23" t="e">
        <f>#REF!</f>
        <v>#REF!</v>
      </c>
      <c r="D13" s="23" t="e">
        <f>#REF!</f>
        <v>#REF!</v>
      </c>
      <c r="E13" s="23" t="e">
        <f>#REF!</f>
        <v>#REF!</v>
      </c>
      <c r="F13" s="23"/>
      <c r="G13" s="23"/>
      <c r="H13" s="24" t="e">
        <f t="shared" si="4"/>
        <v>#REF!</v>
      </c>
      <c r="I13" s="24" t="e">
        <f t="shared" si="5"/>
        <v>#REF!</v>
      </c>
      <c r="J13" s="25" t="e">
        <f t="shared" si="6"/>
        <v>#REF!</v>
      </c>
      <c r="K13" s="23" t="e">
        <f>#REF!</f>
        <v>#REF!</v>
      </c>
      <c r="L13" s="23" t="e">
        <f>#REF!</f>
        <v>#REF!</v>
      </c>
      <c r="M13" s="25" t="e">
        <f t="shared" si="0"/>
        <v>#REF!</v>
      </c>
      <c r="N13" s="24" t="e">
        <f t="shared" si="1"/>
        <v>#REF!</v>
      </c>
      <c r="O13" s="24" t="e">
        <f t="shared" si="2"/>
        <v>#REF!</v>
      </c>
      <c r="P13" s="25" t="e">
        <f t="shared" si="3"/>
        <v>#REF!</v>
      </c>
    </row>
    <row r="14" spans="1:16">
      <c r="A14" s="20">
        <v>1992</v>
      </c>
      <c r="B14" s="23" t="e">
        <f>#REF!</f>
        <v>#REF!</v>
      </c>
      <c r="C14" s="23" t="e">
        <f>#REF!</f>
        <v>#REF!</v>
      </c>
      <c r="D14" s="23" t="e">
        <f>#REF!</f>
        <v>#REF!</v>
      </c>
      <c r="E14" s="23" t="e">
        <f>#REF!</f>
        <v>#REF!</v>
      </c>
      <c r="F14" s="23"/>
      <c r="G14" s="23"/>
      <c r="H14" s="24" t="e">
        <f t="shared" si="4"/>
        <v>#REF!</v>
      </c>
      <c r="I14" s="24" t="e">
        <f t="shared" si="5"/>
        <v>#REF!</v>
      </c>
      <c r="J14" s="25" t="e">
        <f t="shared" si="6"/>
        <v>#REF!</v>
      </c>
      <c r="K14" s="23" t="e">
        <f>#REF!</f>
        <v>#REF!</v>
      </c>
      <c r="L14" s="23" t="e">
        <f>#REF!</f>
        <v>#REF!</v>
      </c>
      <c r="M14" s="25" t="e">
        <f t="shared" si="0"/>
        <v>#REF!</v>
      </c>
      <c r="N14" s="24" t="e">
        <f t="shared" si="1"/>
        <v>#REF!</v>
      </c>
      <c r="O14" s="24" t="e">
        <f t="shared" si="2"/>
        <v>#REF!</v>
      </c>
      <c r="P14" s="25" t="e">
        <f t="shared" si="3"/>
        <v>#REF!</v>
      </c>
    </row>
    <row r="15" spans="1:16">
      <c r="A15" s="20">
        <v>1993</v>
      </c>
      <c r="B15" s="23" t="e">
        <f>#REF!</f>
        <v>#REF!</v>
      </c>
      <c r="C15" s="23" t="e">
        <f>#REF!</f>
        <v>#REF!</v>
      </c>
      <c r="D15" s="23" t="e">
        <f>#REF!</f>
        <v>#REF!</v>
      </c>
      <c r="E15" s="23" t="e">
        <f>#REF!</f>
        <v>#REF!</v>
      </c>
      <c r="F15" s="23"/>
      <c r="G15" s="23"/>
      <c r="H15" s="24" t="e">
        <f t="shared" si="4"/>
        <v>#REF!</v>
      </c>
      <c r="I15" s="24" t="e">
        <f t="shared" si="5"/>
        <v>#REF!</v>
      </c>
      <c r="J15" s="25" t="e">
        <f t="shared" si="6"/>
        <v>#REF!</v>
      </c>
      <c r="K15" s="23" t="e">
        <f>#REF!</f>
        <v>#REF!</v>
      </c>
      <c r="L15" s="23" t="e">
        <f>#REF!</f>
        <v>#REF!</v>
      </c>
      <c r="M15" s="25" t="e">
        <f t="shared" si="0"/>
        <v>#REF!</v>
      </c>
      <c r="N15" s="24" t="e">
        <f t="shared" si="1"/>
        <v>#REF!</v>
      </c>
      <c r="O15" s="24" t="e">
        <f t="shared" si="2"/>
        <v>#REF!</v>
      </c>
      <c r="P15" s="25" t="e">
        <f t="shared" si="3"/>
        <v>#REF!</v>
      </c>
    </row>
    <row r="16" spans="1:16">
      <c r="A16" s="20">
        <v>1994</v>
      </c>
      <c r="B16" s="23" t="e">
        <f>#REF!</f>
        <v>#REF!</v>
      </c>
      <c r="C16" s="23" t="e">
        <f>#REF!</f>
        <v>#REF!</v>
      </c>
      <c r="D16" s="23" t="e">
        <f>#REF!</f>
        <v>#REF!</v>
      </c>
      <c r="E16" s="23" t="e">
        <f>#REF!</f>
        <v>#REF!</v>
      </c>
      <c r="F16" s="23"/>
      <c r="G16" s="23"/>
      <c r="H16" s="24" t="e">
        <f t="shared" si="4"/>
        <v>#REF!</v>
      </c>
      <c r="I16" s="24" t="e">
        <f t="shared" si="5"/>
        <v>#REF!</v>
      </c>
      <c r="J16" s="25" t="e">
        <f t="shared" si="6"/>
        <v>#REF!</v>
      </c>
      <c r="K16" s="23" t="e">
        <f>#REF!</f>
        <v>#REF!</v>
      </c>
      <c r="L16" s="23" t="e">
        <f>#REF!</f>
        <v>#REF!</v>
      </c>
      <c r="M16" s="25" t="e">
        <f t="shared" si="0"/>
        <v>#REF!</v>
      </c>
      <c r="N16" s="24" t="e">
        <f t="shared" si="1"/>
        <v>#REF!</v>
      </c>
      <c r="O16" s="24" t="e">
        <f t="shared" si="2"/>
        <v>#REF!</v>
      </c>
      <c r="P16" s="25" t="e">
        <f t="shared" si="3"/>
        <v>#REF!</v>
      </c>
    </row>
    <row r="17" spans="1:16">
      <c r="A17" s="20">
        <v>1995</v>
      </c>
      <c r="B17" s="23" t="e">
        <f>#REF!</f>
        <v>#REF!</v>
      </c>
      <c r="C17" s="23" t="e">
        <f>#REF!</f>
        <v>#REF!</v>
      </c>
      <c r="D17" s="23" t="e">
        <f>#REF!</f>
        <v>#REF!</v>
      </c>
      <c r="E17" s="23" t="e">
        <f>#REF!</f>
        <v>#REF!</v>
      </c>
      <c r="F17" s="23"/>
      <c r="G17" s="23"/>
      <c r="H17" s="24" t="e">
        <f t="shared" si="4"/>
        <v>#REF!</v>
      </c>
      <c r="I17" s="24" t="e">
        <f t="shared" si="5"/>
        <v>#REF!</v>
      </c>
      <c r="J17" s="25" t="e">
        <f t="shared" si="6"/>
        <v>#REF!</v>
      </c>
      <c r="K17" s="23" t="e">
        <f>#REF!</f>
        <v>#REF!</v>
      </c>
      <c r="L17" s="23" t="e">
        <f>#REF!</f>
        <v>#REF!</v>
      </c>
      <c r="M17" s="25" t="e">
        <f t="shared" si="0"/>
        <v>#REF!</v>
      </c>
      <c r="N17" s="24" t="e">
        <f t="shared" si="1"/>
        <v>#REF!</v>
      </c>
      <c r="O17" s="24" t="e">
        <f t="shared" si="2"/>
        <v>#REF!</v>
      </c>
      <c r="P17" s="25" t="e">
        <f t="shared" si="3"/>
        <v>#REF!</v>
      </c>
    </row>
    <row r="18" spans="1:16">
      <c r="A18" s="26" t="s">
        <v>31</v>
      </c>
      <c r="B18" s="27" t="e">
        <f>SUM(#REF!)</f>
        <v>#REF!</v>
      </c>
      <c r="C18" s="27" t="e">
        <f>SUM(#REF!)</f>
        <v>#REF!</v>
      </c>
      <c r="D18" s="27" t="e">
        <f>SUM(#REF!)</f>
        <v>#REF!</v>
      </c>
      <c r="E18" s="27" t="e">
        <f>SUM(#REF!)</f>
        <v>#REF!</v>
      </c>
      <c r="F18" s="27">
        <v>0</v>
      </c>
      <c r="G18" s="27">
        <v>0</v>
      </c>
      <c r="H18" s="27" t="e">
        <f>B18+D18+F18</f>
        <v>#REF!</v>
      </c>
      <c r="I18" s="27" t="e">
        <f>C18+E18+G18</f>
        <v>#REF!</v>
      </c>
      <c r="J18" s="28" t="e">
        <f>H18/I18</f>
        <v>#REF!</v>
      </c>
      <c r="K18" s="27" t="e">
        <f>SUM(#REF!)</f>
        <v>#REF!</v>
      </c>
      <c r="L18" s="27" t="e">
        <f>SUM(#REF!)</f>
        <v>#REF!</v>
      </c>
      <c r="M18" s="28" t="e">
        <f>K18/L18</f>
        <v>#REF!</v>
      </c>
      <c r="N18" s="27" t="e">
        <f>H18+K18</f>
        <v>#REF!</v>
      </c>
      <c r="O18" s="27" t="e">
        <f>I18+L18</f>
        <v>#REF!</v>
      </c>
      <c r="P18" s="28" t="e">
        <f>N18/O18</f>
        <v>#REF!</v>
      </c>
    </row>
    <row r="19" spans="1:16" s="10" customFormat="1">
      <c r="A19" s="20">
        <v>1996</v>
      </c>
      <c r="B19" s="29" t="e">
        <f>#REF!</f>
        <v>#REF!</v>
      </c>
      <c r="C19" s="29" t="e">
        <f>#REF!</f>
        <v>#REF!</v>
      </c>
      <c r="D19" s="29" t="e">
        <f>#REF!</f>
        <v>#REF!</v>
      </c>
      <c r="E19" s="29" t="e">
        <f>#REF!</f>
        <v>#REF!</v>
      </c>
      <c r="F19" s="29" t="e">
        <f>#REF!</f>
        <v>#REF!</v>
      </c>
      <c r="G19" s="29" t="e">
        <f>#REF!</f>
        <v>#REF!</v>
      </c>
      <c r="H19" s="24" t="e">
        <f t="shared" ref="H19:H28" si="7">B19+D19+F19</f>
        <v>#REF!</v>
      </c>
      <c r="I19" s="24" t="e">
        <f t="shared" ref="I19:I28" si="8">C19+E19+G19</f>
        <v>#REF!</v>
      </c>
      <c r="J19" s="25" t="e">
        <f t="shared" ref="J19:J28" si="9">H19/I19</f>
        <v>#REF!</v>
      </c>
      <c r="K19" s="29" t="e">
        <f>#REF!</f>
        <v>#REF!</v>
      </c>
      <c r="L19" s="29" t="e">
        <f>#REF!</f>
        <v>#REF!</v>
      </c>
      <c r="M19" s="25" t="e">
        <f t="shared" ref="M19:M28" si="10">K19/L19</f>
        <v>#REF!</v>
      </c>
      <c r="N19" s="24" t="e">
        <f t="shared" ref="N19:N28" si="11">H19+K19</f>
        <v>#REF!</v>
      </c>
      <c r="O19" s="24" t="e">
        <f t="shared" ref="O19:O28" si="12">I19+L19</f>
        <v>#REF!</v>
      </c>
      <c r="P19" s="25" t="e">
        <f t="shared" ref="P19:P28" si="13">N19/O19</f>
        <v>#REF!</v>
      </c>
    </row>
    <row r="20" spans="1:16" s="10" customFormat="1">
      <c r="A20" s="20">
        <v>1997</v>
      </c>
      <c r="B20" s="29" t="e">
        <f>#REF!</f>
        <v>#REF!</v>
      </c>
      <c r="C20" s="29" t="e">
        <f>#REF!</f>
        <v>#REF!</v>
      </c>
      <c r="D20" s="29" t="e">
        <f>#REF!</f>
        <v>#REF!</v>
      </c>
      <c r="E20" s="29" t="e">
        <f>#REF!</f>
        <v>#REF!</v>
      </c>
      <c r="F20" s="29" t="e">
        <f>#REF!</f>
        <v>#REF!</v>
      </c>
      <c r="G20" s="29" t="e">
        <f>#REF!</f>
        <v>#REF!</v>
      </c>
      <c r="H20" s="24" t="e">
        <f t="shared" si="7"/>
        <v>#REF!</v>
      </c>
      <c r="I20" s="24" t="e">
        <f t="shared" si="8"/>
        <v>#REF!</v>
      </c>
      <c r="J20" s="25" t="e">
        <f t="shared" si="9"/>
        <v>#REF!</v>
      </c>
      <c r="K20" s="29" t="e">
        <f>#REF!</f>
        <v>#REF!</v>
      </c>
      <c r="L20" s="29" t="e">
        <f>#REF!</f>
        <v>#REF!</v>
      </c>
      <c r="M20" s="25" t="e">
        <f t="shared" si="10"/>
        <v>#REF!</v>
      </c>
      <c r="N20" s="24" t="e">
        <f t="shared" si="11"/>
        <v>#REF!</v>
      </c>
      <c r="O20" s="24" t="e">
        <f t="shared" si="12"/>
        <v>#REF!</v>
      </c>
      <c r="P20" s="25" t="e">
        <f t="shared" si="13"/>
        <v>#REF!</v>
      </c>
    </row>
    <row r="21" spans="1:16" s="10" customFormat="1">
      <c r="A21" s="20">
        <v>1998</v>
      </c>
      <c r="B21" s="29" t="e">
        <f>#REF!</f>
        <v>#REF!</v>
      </c>
      <c r="C21" s="29" t="e">
        <f>#REF!</f>
        <v>#REF!</v>
      </c>
      <c r="D21" s="29" t="e">
        <f>#REF!</f>
        <v>#REF!</v>
      </c>
      <c r="E21" s="29" t="e">
        <f>#REF!</f>
        <v>#REF!</v>
      </c>
      <c r="F21" s="29" t="e">
        <f>#REF!</f>
        <v>#REF!</v>
      </c>
      <c r="G21" s="29" t="e">
        <f>#REF!</f>
        <v>#REF!</v>
      </c>
      <c r="H21" s="24" t="e">
        <f t="shared" si="7"/>
        <v>#REF!</v>
      </c>
      <c r="I21" s="24" t="e">
        <f t="shared" si="8"/>
        <v>#REF!</v>
      </c>
      <c r="J21" s="25" t="e">
        <f t="shared" si="9"/>
        <v>#REF!</v>
      </c>
      <c r="K21" s="29" t="e">
        <f>#REF!</f>
        <v>#REF!</v>
      </c>
      <c r="L21" s="29" t="e">
        <f>#REF!</f>
        <v>#REF!</v>
      </c>
      <c r="M21" s="25" t="e">
        <f t="shared" si="10"/>
        <v>#REF!</v>
      </c>
      <c r="N21" s="24" t="e">
        <f t="shared" si="11"/>
        <v>#REF!</v>
      </c>
      <c r="O21" s="24" t="e">
        <f t="shared" si="12"/>
        <v>#REF!</v>
      </c>
      <c r="P21" s="25" t="e">
        <f t="shared" si="13"/>
        <v>#REF!</v>
      </c>
    </row>
    <row r="22" spans="1:16" s="10" customFormat="1">
      <c r="A22" s="20">
        <v>1999</v>
      </c>
      <c r="B22" s="29" t="e">
        <f>#REF!</f>
        <v>#REF!</v>
      </c>
      <c r="C22" s="29" t="e">
        <f>#REF!</f>
        <v>#REF!</v>
      </c>
      <c r="D22" s="29" t="e">
        <f>#REF!</f>
        <v>#REF!</v>
      </c>
      <c r="E22" s="29" t="e">
        <f>#REF!</f>
        <v>#REF!</v>
      </c>
      <c r="F22" s="29" t="e">
        <f>#REF!</f>
        <v>#REF!</v>
      </c>
      <c r="G22" s="29" t="e">
        <f>#REF!</f>
        <v>#REF!</v>
      </c>
      <c r="H22" s="24" t="e">
        <f t="shared" si="7"/>
        <v>#REF!</v>
      </c>
      <c r="I22" s="24" t="e">
        <f t="shared" si="8"/>
        <v>#REF!</v>
      </c>
      <c r="J22" s="25" t="e">
        <f t="shared" si="9"/>
        <v>#REF!</v>
      </c>
      <c r="K22" s="29" t="e">
        <f>#REF!</f>
        <v>#REF!</v>
      </c>
      <c r="L22" s="29" t="e">
        <f>#REF!</f>
        <v>#REF!</v>
      </c>
      <c r="M22" s="25" t="e">
        <f t="shared" si="10"/>
        <v>#REF!</v>
      </c>
      <c r="N22" s="24" t="e">
        <f t="shared" si="11"/>
        <v>#REF!</v>
      </c>
      <c r="O22" s="24" t="e">
        <f t="shared" si="12"/>
        <v>#REF!</v>
      </c>
      <c r="P22" s="25" t="e">
        <f t="shared" si="13"/>
        <v>#REF!</v>
      </c>
    </row>
    <row r="23" spans="1:16" s="10" customFormat="1">
      <c r="A23" s="20">
        <v>2000</v>
      </c>
      <c r="B23" s="29" t="e">
        <f>#REF!</f>
        <v>#REF!</v>
      </c>
      <c r="C23" s="29" t="e">
        <f>#REF!</f>
        <v>#REF!</v>
      </c>
      <c r="D23" s="29" t="e">
        <f>#REF!</f>
        <v>#REF!</v>
      </c>
      <c r="E23" s="29" t="e">
        <f>#REF!</f>
        <v>#REF!</v>
      </c>
      <c r="F23" s="29" t="e">
        <f>#REF!</f>
        <v>#REF!</v>
      </c>
      <c r="G23" s="29" t="e">
        <f>#REF!</f>
        <v>#REF!</v>
      </c>
      <c r="H23" s="24" t="e">
        <f t="shared" si="7"/>
        <v>#REF!</v>
      </c>
      <c r="I23" s="24" t="e">
        <f t="shared" si="8"/>
        <v>#REF!</v>
      </c>
      <c r="J23" s="25" t="e">
        <f t="shared" si="9"/>
        <v>#REF!</v>
      </c>
      <c r="K23" s="29" t="e">
        <f>#REF!</f>
        <v>#REF!</v>
      </c>
      <c r="L23" s="29" t="e">
        <f>#REF!</f>
        <v>#REF!</v>
      </c>
      <c r="M23" s="25" t="e">
        <f t="shared" si="10"/>
        <v>#REF!</v>
      </c>
      <c r="N23" s="24" t="e">
        <f t="shared" si="11"/>
        <v>#REF!</v>
      </c>
      <c r="O23" s="24" t="e">
        <f t="shared" si="12"/>
        <v>#REF!</v>
      </c>
      <c r="P23" s="25" t="e">
        <f t="shared" si="13"/>
        <v>#REF!</v>
      </c>
    </row>
    <row r="24" spans="1:16" s="10" customFormat="1">
      <c r="A24" s="20">
        <v>2001</v>
      </c>
      <c r="B24" s="29" t="e">
        <f>#REF!</f>
        <v>#REF!</v>
      </c>
      <c r="C24" s="29" t="e">
        <f>#REF!</f>
        <v>#REF!</v>
      </c>
      <c r="D24" s="29" t="e">
        <f>#REF!</f>
        <v>#REF!</v>
      </c>
      <c r="E24" s="29" t="e">
        <f>#REF!</f>
        <v>#REF!</v>
      </c>
      <c r="F24" s="29" t="e">
        <f>#REF!</f>
        <v>#REF!</v>
      </c>
      <c r="G24" s="29" t="e">
        <f>#REF!</f>
        <v>#REF!</v>
      </c>
      <c r="H24" s="24" t="e">
        <f t="shared" si="7"/>
        <v>#REF!</v>
      </c>
      <c r="I24" s="24" t="e">
        <f t="shared" si="8"/>
        <v>#REF!</v>
      </c>
      <c r="J24" s="25" t="e">
        <f t="shared" si="9"/>
        <v>#REF!</v>
      </c>
      <c r="K24" s="29" t="e">
        <f>#REF!</f>
        <v>#REF!</v>
      </c>
      <c r="L24" s="29" t="e">
        <f>#REF!</f>
        <v>#REF!</v>
      </c>
      <c r="M24" s="25" t="e">
        <f t="shared" si="10"/>
        <v>#REF!</v>
      </c>
      <c r="N24" s="24" t="e">
        <f t="shared" si="11"/>
        <v>#REF!</v>
      </c>
      <c r="O24" s="24" t="e">
        <f t="shared" si="12"/>
        <v>#REF!</v>
      </c>
      <c r="P24" s="25" t="e">
        <f t="shared" si="13"/>
        <v>#REF!</v>
      </c>
    </row>
    <row r="25" spans="1:16" s="10" customFormat="1">
      <c r="A25" s="20">
        <v>2002</v>
      </c>
      <c r="B25" s="29" t="e">
        <f>#REF!</f>
        <v>#REF!</v>
      </c>
      <c r="C25" s="29" t="e">
        <f>#REF!</f>
        <v>#REF!</v>
      </c>
      <c r="D25" s="29" t="e">
        <f>#REF!</f>
        <v>#REF!</v>
      </c>
      <c r="E25" s="29" t="e">
        <f>#REF!</f>
        <v>#REF!</v>
      </c>
      <c r="F25" s="29" t="e">
        <f>#REF!</f>
        <v>#REF!</v>
      </c>
      <c r="G25" s="29" t="e">
        <f>#REF!</f>
        <v>#REF!</v>
      </c>
      <c r="H25" s="24" t="e">
        <f t="shared" si="7"/>
        <v>#REF!</v>
      </c>
      <c r="I25" s="24" t="e">
        <f t="shared" si="8"/>
        <v>#REF!</v>
      </c>
      <c r="J25" s="25" t="e">
        <f t="shared" si="9"/>
        <v>#REF!</v>
      </c>
      <c r="K25" s="29" t="e">
        <f>#REF!</f>
        <v>#REF!</v>
      </c>
      <c r="L25" s="29" t="e">
        <f>#REF!</f>
        <v>#REF!</v>
      </c>
      <c r="M25" s="25" t="e">
        <f t="shared" si="10"/>
        <v>#REF!</v>
      </c>
      <c r="N25" s="24" t="e">
        <f t="shared" si="11"/>
        <v>#REF!</v>
      </c>
      <c r="O25" s="24" t="e">
        <f t="shared" si="12"/>
        <v>#REF!</v>
      </c>
      <c r="P25" s="25" t="e">
        <f t="shared" si="13"/>
        <v>#REF!</v>
      </c>
    </row>
    <row r="26" spans="1:16" s="10" customFormat="1">
      <c r="A26" s="20">
        <v>2003</v>
      </c>
      <c r="B26" s="29" t="e">
        <f>#REF!</f>
        <v>#REF!</v>
      </c>
      <c r="C26" s="29" t="e">
        <f>#REF!</f>
        <v>#REF!</v>
      </c>
      <c r="D26" s="29" t="e">
        <f>#REF!</f>
        <v>#REF!</v>
      </c>
      <c r="E26" s="29" t="e">
        <f>#REF!</f>
        <v>#REF!</v>
      </c>
      <c r="F26" s="29" t="e">
        <f>#REF!</f>
        <v>#REF!</v>
      </c>
      <c r="G26" s="29" t="e">
        <f>#REF!</f>
        <v>#REF!</v>
      </c>
      <c r="H26" s="24" t="e">
        <f t="shared" si="7"/>
        <v>#REF!</v>
      </c>
      <c r="I26" s="24" t="e">
        <f t="shared" si="8"/>
        <v>#REF!</v>
      </c>
      <c r="J26" s="25" t="e">
        <f t="shared" si="9"/>
        <v>#REF!</v>
      </c>
      <c r="K26" s="29" t="e">
        <f>#REF!</f>
        <v>#REF!</v>
      </c>
      <c r="L26" s="29" t="e">
        <f>#REF!</f>
        <v>#REF!</v>
      </c>
      <c r="M26" s="25" t="e">
        <f t="shared" si="10"/>
        <v>#REF!</v>
      </c>
      <c r="N26" s="24" t="e">
        <f t="shared" si="11"/>
        <v>#REF!</v>
      </c>
      <c r="O26" s="24" t="e">
        <f t="shared" si="12"/>
        <v>#REF!</v>
      </c>
      <c r="P26" s="25" t="e">
        <f t="shared" si="13"/>
        <v>#REF!</v>
      </c>
    </row>
    <row r="27" spans="1:16" s="10" customFormat="1">
      <c r="A27" s="20">
        <v>2004</v>
      </c>
      <c r="B27" s="29" t="e">
        <f>#REF!</f>
        <v>#REF!</v>
      </c>
      <c r="C27" s="29" t="e">
        <f>#REF!</f>
        <v>#REF!</v>
      </c>
      <c r="D27" s="29" t="e">
        <f>#REF!</f>
        <v>#REF!</v>
      </c>
      <c r="E27" s="29" t="e">
        <f>#REF!</f>
        <v>#REF!</v>
      </c>
      <c r="F27" s="29" t="e">
        <f>#REF!</f>
        <v>#REF!</v>
      </c>
      <c r="G27" s="29" t="e">
        <f>#REF!</f>
        <v>#REF!</v>
      </c>
      <c r="H27" s="24" t="e">
        <f t="shared" si="7"/>
        <v>#REF!</v>
      </c>
      <c r="I27" s="24" t="e">
        <f t="shared" si="8"/>
        <v>#REF!</v>
      </c>
      <c r="J27" s="25" t="e">
        <f t="shared" si="9"/>
        <v>#REF!</v>
      </c>
      <c r="K27" s="29" t="e">
        <f>#REF!</f>
        <v>#REF!</v>
      </c>
      <c r="L27" s="29" t="e">
        <f>#REF!</f>
        <v>#REF!</v>
      </c>
      <c r="M27" s="25" t="e">
        <f t="shared" si="10"/>
        <v>#REF!</v>
      </c>
      <c r="N27" s="24" t="e">
        <f t="shared" si="11"/>
        <v>#REF!</v>
      </c>
      <c r="O27" s="24" t="e">
        <f t="shared" si="12"/>
        <v>#REF!</v>
      </c>
      <c r="P27" s="25" t="e">
        <f t="shared" si="13"/>
        <v>#REF!</v>
      </c>
    </row>
    <row r="28" spans="1:16" s="10" customFormat="1">
      <c r="A28" s="20">
        <v>2005</v>
      </c>
      <c r="B28" s="29" t="e">
        <f>#REF!</f>
        <v>#REF!</v>
      </c>
      <c r="C28" s="29" t="e">
        <f>#REF!</f>
        <v>#REF!</v>
      </c>
      <c r="D28" s="29" t="e">
        <f>#REF!</f>
        <v>#REF!</v>
      </c>
      <c r="E28" s="29" t="e">
        <f>#REF!</f>
        <v>#REF!</v>
      </c>
      <c r="F28" s="29" t="e">
        <f>#REF!</f>
        <v>#REF!</v>
      </c>
      <c r="G28" s="29" t="e">
        <f>#REF!</f>
        <v>#REF!</v>
      </c>
      <c r="H28" s="24" t="e">
        <f t="shared" si="7"/>
        <v>#REF!</v>
      </c>
      <c r="I28" s="24" t="e">
        <f t="shared" si="8"/>
        <v>#REF!</v>
      </c>
      <c r="J28" s="25" t="e">
        <f t="shared" si="9"/>
        <v>#REF!</v>
      </c>
      <c r="K28" s="29" t="e">
        <f>#REF!</f>
        <v>#REF!</v>
      </c>
      <c r="L28" s="29" t="e">
        <f>#REF!</f>
        <v>#REF!</v>
      </c>
      <c r="M28" s="25" t="e">
        <f t="shared" si="10"/>
        <v>#REF!</v>
      </c>
      <c r="N28" s="24" t="e">
        <f t="shared" si="11"/>
        <v>#REF!</v>
      </c>
      <c r="O28" s="24" t="e">
        <f t="shared" si="12"/>
        <v>#REF!</v>
      </c>
      <c r="P28" s="25" t="e">
        <f t="shared" si="13"/>
        <v>#REF!</v>
      </c>
    </row>
    <row r="29" spans="1:16">
      <c r="A29" s="26" t="s">
        <v>37</v>
      </c>
      <c r="B29" s="27" t="e">
        <f>SUM(#REF!)</f>
        <v>#REF!</v>
      </c>
      <c r="C29" s="27" t="e">
        <f>SUM(#REF!)</f>
        <v>#REF!</v>
      </c>
      <c r="D29" s="27" t="e">
        <f>SUM(#REF!)</f>
        <v>#REF!</v>
      </c>
      <c r="E29" s="27" t="e">
        <f>SUM(#REF!)</f>
        <v>#REF!</v>
      </c>
      <c r="F29" s="27" t="e">
        <f>SUM(#REF!)</f>
        <v>#REF!</v>
      </c>
      <c r="G29" s="27" t="e">
        <f>SUM(#REF!)</f>
        <v>#REF!</v>
      </c>
      <c r="H29" s="27" t="e">
        <f>B29+D29+F29</f>
        <v>#REF!</v>
      </c>
      <c r="I29" s="27" t="e">
        <f>C29+E29+G29</f>
        <v>#REF!</v>
      </c>
      <c r="J29" s="28" t="e">
        <f>H29/I29</f>
        <v>#REF!</v>
      </c>
      <c r="K29" s="27" t="e">
        <f>SUM(#REF!)</f>
        <v>#REF!</v>
      </c>
      <c r="L29" s="27" t="e">
        <f>SUM(#REF!)</f>
        <v>#REF!</v>
      </c>
      <c r="M29" s="28" t="e">
        <f>K29/L29</f>
        <v>#REF!</v>
      </c>
      <c r="N29" s="27" t="e">
        <f>H29+K29</f>
        <v>#REF!</v>
      </c>
      <c r="O29" s="27" t="e">
        <f>I29+L29</f>
        <v>#REF!</v>
      </c>
      <c r="P29" s="28" t="e">
        <f>N29/O29</f>
        <v>#REF!</v>
      </c>
    </row>
    <row r="30" spans="1:16">
      <c r="A30" s="32" t="s">
        <v>40</v>
      </c>
      <c r="B30" s="30" t="e">
        <f t="shared" ref="B30:G30" si="14">B18+B29</f>
        <v>#REF!</v>
      </c>
      <c r="C30" s="30" t="e">
        <f t="shared" si="14"/>
        <v>#REF!</v>
      </c>
      <c r="D30" s="30" t="e">
        <f t="shared" si="14"/>
        <v>#REF!</v>
      </c>
      <c r="E30" s="30" t="e">
        <f t="shared" si="14"/>
        <v>#REF!</v>
      </c>
      <c r="F30" s="30" t="e">
        <f t="shared" si="14"/>
        <v>#REF!</v>
      </c>
      <c r="G30" s="30" t="e">
        <f t="shared" si="14"/>
        <v>#REF!</v>
      </c>
      <c r="H30" s="30" t="e">
        <f>SUM(H18:H29)</f>
        <v>#REF!</v>
      </c>
      <c r="I30" s="30" t="e">
        <f>SUM(I18:I29)</f>
        <v>#REF!</v>
      </c>
      <c r="J30" s="31" t="e">
        <f>H30/I30</f>
        <v>#REF!</v>
      </c>
      <c r="K30" s="30" t="e">
        <f>SUM(K18:K29)</f>
        <v>#REF!</v>
      </c>
      <c r="L30" s="30" t="e">
        <f>SUM(L18:L29)</f>
        <v>#REF!</v>
      </c>
      <c r="M30" s="31" t="e">
        <f>K30/L30</f>
        <v>#REF!</v>
      </c>
      <c r="N30" s="30" t="e">
        <f>H30+K30</f>
        <v>#REF!</v>
      </c>
      <c r="O30" s="30" t="e">
        <f>I30+L30</f>
        <v>#REF!</v>
      </c>
      <c r="P30" s="31" t="e">
        <f>N30/O30</f>
        <v>#REF!</v>
      </c>
    </row>
  </sheetData>
  <mergeCells count="6">
    <mergeCell ref="K4:M4"/>
    <mergeCell ref="N4:P4"/>
    <mergeCell ref="B4:C4"/>
    <mergeCell ref="D4:E4"/>
    <mergeCell ref="F4:G4"/>
    <mergeCell ref="H4:J4"/>
  </mergeCells>
  <phoneticPr fontId="0" type="noConversion"/>
  <pageMargins left="0.75" right="0.75" top="1" bottom="1" header="0.5" footer="0.5"/>
  <pageSetup orientation="portrait" r:id="rId1"/>
  <headerFooter alignWithMargins="0"/>
  <drawing r:id="rId2"/>
</worksheet>
</file>

<file path=xl/worksheets/sheet9.xml><?xml version="1.0" encoding="utf-8"?>
<worksheet xmlns="http://schemas.openxmlformats.org/spreadsheetml/2006/main" xmlns:r="http://schemas.openxmlformats.org/officeDocument/2006/relationships">
  <sheetPr codeName="Sheet9">
    <pageSetUpPr fitToPage="1"/>
  </sheetPr>
  <dimension ref="A1:N41"/>
  <sheetViews>
    <sheetView zoomScaleNormal="100" workbookViewId="0">
      <selection activeCell="R51" sqref="R51"/>
    </sheetView>
  </sheetViews>
  <sheetFormatPr defaultRowHeight="12.75"/>
  <cols>
    <col min="1" max="1" width="9.140625" style="10"/>
    <col min="2" max="2" width="6.7109375" style="10" bestFit="1" customWidth="1"/>
    <col min="3" max="3" width="8.140625" style="10" customWidth="1"/>
    <col min="4" max="4" width="9.140625" style="10"/>
    <col min="5" max="5" width="7" style="10" bestFit="1" customWidth="1"/>
    <col min="6" max="6" width="7.5703125" style="10" customWidth="1"/>
    <col min="7" max="7" width="9.140625" style="10"/>
    <col min="8" max="8" width="6.7109375" style="10" bestFit="1" customWidth="1"/>
    <col min="9" max="9" width="7.5703125" style="10" customWidth="1"/>
    <col min="10" max="16384" width="9.140625" style="10"/>
  </cols>
  <sheetData>
    <row r="1" spans="1:14" ht="18">
      <c r="A1" s="81" t="s">
        <v>218</v>
      </c>
      <c r="B1" s="396"/>
      <c r="C1" s="396"/>
      <c r="D1" s="396"/>
      <c r="E1" s="396"/>
      <c r="F1" s="396"/>
      <c r="G1" s="396"/>
    </row>
    <row r="2" spans="1:14">
      <c r="A2" s="366" t="s">
        <v>142</v>
      </c>
      <c r="B2" s="396"/>
      <c r="C2" s="396"/>
      <c r="D2" s="396"/>
      <c r="E2" s="396"/>
      <c r="F2" s="396"/>
      <c r="G2" s="396"/>
      <c r="N2" s="369"/>
    </row>
    <row r="3" spans="1:14">
      <c r="A3" s="398"/>
      <c r="B3" s="396"/>
      <c r="C3" s="396"/>
      <c r="D3" s="396"/>
      <c r="E3" s="396"/>
      <c r="F3" s="396"/>
      <c r="G3" s="396"/>
      <c r="N3" s="427"/>
    </row>
    <row r="4" spans="1:14" ht="12.75" customHeight="1">
      <c r="A4" s="561" t="s">
        <v>244</v>
      </c>
      <c r="B4" s="561"/>
      <c r="C4" s="561"/>
      <c r="D4" s="561"/>
      <c r="E4" s="561"/>
      <c r="F4" s="561"/>
      <c r="G4" s="561"/>
      <c r="H4" s="561"/>
      <c r="I4" s="561"/>
      <c r="J4" s="561"/>
      <c r="N4" s="428"/>
    </row>
    <row r="5" spans="1:14">
      <c r="A5" s="561"/>
      <c r="B5" s="561"/>
      <c r="C5" s="561"/>
      <c r="D5" s="561"/>
      <c r="E5" s="561"/>
      <c r="F5" s="561"/>
      <c r="G5" s="561"/>
      <c r="H5" s="561"/>
      <c r="I5" s="561"/>
      <c r="J5" s="561"/>
      <c r="N5" s="428"/>
    </row>
    <row r="6" spans="1:14">
      <c r="A6" s="561"/>
      <c r="B6" s="561"/>
      <c r="C6" s="561"/>
      <c r="D6" s="561"/>
      <c r="E6" s="561"/>
      <c r="F6" s="561"/>
      <c r="G6" s="561"/>
      <c r="H6" s="561"/>
      <c r="I6" s="561"/>
      <c r="J6" s="561"/>
      <c r="N6" s="428"/>
    </row>
    <row r="7" spans="1:14">
      <c r="A7" s="331"/>
      <c r="B7" s="331"/>
      <c r="C7" s="331"/>
      <c r="D7" s="331"/>
      <c r="E7" s="331"/>
      <c r="F7" s="331"/>
      <c r="G7" s="331"/>
      <c r="H7" s="331"/>
      <c r="I7" s="331"/>
      <c r="J7" s="331"/>
      <c r="N7" s="428"/>
    </row>
    <row r="8" spans="1:14" ht="13.5" thickBot="1">
      <c r="B8" s="369"/>
      <c r="C8" s="369"/>
      <c r="D8" s="369"/>
      <c r="E8" s="369"/>
      <c r="F8" s="369"/>
      <c r="G8" s="369"/>
      <c r="N8" s="428"/>
    </row>
    <row r="9" spans="1:14" ht="12.75" customHeight="1">
      <c r="A9" s="546" t="s">
        <v>10</v>
      </c>
      <c r="B9" s="558" t="s">
        <v>129</v>
      </c>
      <c r="C9" s="556"/>
      <c r="D9" s="559"/>
      <c r="E9" s="558" t="s">
        <v>138</v>
      </c>
      <c r="F9" s="556"/>
      <c r="G9" s="559"/>
      <c r="H9" s="558" t="s">
        <v>9</v>
      </c>
      <c r="I9" s="556"/>
      <c r="J9" s="559"/>
      <c r="N9" s="428"/>
    </row>
    <row r="10" spans="1:14" ht="26.25" customHeight="1" thickBot="1">
      <c r="A10" s="547"/>
      <c r="B10" s="341" t="s">
        <v>11</v>
      </c>
      <c r="C10" s="342" t="s">
        <v>12</v>
      </c>
      <c r="D10" s="343" t="s">
        <v>13</v>
      </c>
      <c r="E10" s="341" t="s">
        <v>11</v>
      </c>
      <c r="F10" s="342" t="s">
        <v>12</v>
      </c>
      <c r="G10" s="343" t="s">
        <v>13</v>
      </c>
      <c r="H10" s="341" t="s">
        <v>11</v>
      </c>
      <c r="I10" s="342" t="s">
        <v>12</v>
      </c>
      <c r="J10" s="343" t="s">
        <v>13</v>
      </c>
      <c r="N10" s="428"/>
    </row>
    <row r="11" spans="1:14">
      <c r="A11" s="401">
        <v>1984</v>
      </c>
      <c r="B11" s="430">
        <v>0</v>
      </c>
      <c r="C11" s="431">
        <v>14</v>
      </c>
      <c r="D11" s="92">
        <f t="shared" ref="D11:D39" si="0">IF(C11=0, "NA", B11/C11)</f>
        <v>0</v>
      </c>
      <c r="E11" s="430">
        <v>33</v>
      </c>
      <c r="F11" s="431">
        <v>403</v>
      </c>
      <c r="G11" s="92">
        <f t="shared" ref="G11:G39" si="1">IF(F11=0, "NA", E11/F11)</f>
        <v>8.1885856079404462E-2</v>
      </c>
      <c r="H11" s="430">
        <f>SUM(B11,E11)</f>
        <v>33</v>
      </c>
      <c r="I11" s="431">
        <f>SUM(C11,F11)</f>
        <v>417</v>
      </c>
      <c r="J11" s="92">
        <f t="shared" ref="J11:J39" si="2">IF(I11=0, "NA", H11/I11)</f>
        <v>7.9136690647482008E-2</v>
      </c>
      <c r="N11" s="428"/>
    </row>
    <row r="12" spans="1:14">
      <c r="A12" s="403">
        <v>1985</v>
      </c>
      <c r="B12" s="433">
        <v>0</v>
      </c>
      <c r="C12" s="404">
        <v>35</v>
      </c>
      <c r="D12" s="84">
        <f t="shared" si="0"/>
        <v>0</v>
      </c>
      <c r="E12" s="433">
        <v>54</v>
      </c>
      <c r="F12" s="404">
        <v>691</v>
      </c>
      <c r="G12" s="84">
        <f t="shared" si="1"/>
        <v>7.8147612156295218E-2</v>
      </c>
      <c r="H12" s="433">
        <f t="shared" ref="H12:I37" si="3">SUM(B12,E12)</f>
        <v>54</v>
      </c>
      <c r="I12" s="404">
        <f t="shared" si="3"/>
        <v>726</v>
      </c>
      <c r="J12" s="84">
        <f t="shared" si="2"/>
        <v>7.43801652892562E-2</v>
      </c>
      <c r="N12" s="428"/>
    </row>
    <row r="13" spans="1:14">
      <c r="A13" s="403">
        <v>1986</v>
      </c>
      <c r="B13" s="433">
        <v>2</v>
      </c>
      <c r="C13" s="404">
        <v>84</v>
      </c>
      <c r="D13" s="84">
        <f t="shared" si="0"/>
        <v>2.3809523809523808E-2</v>
      </c>
      <c r="E13" s="433">
        <v>62</v>
      </c>
      <c r="F13" s="404">
        <v>799</v>
      </c>
      <c r="G13" s="84">
        <f t="shared" si="1"/>
        <v>7.7596996245306638E-2</v>
      </c>
      <c r="H13" s="433">
        <f t="shared" si="3"/>
        <v>64</v>
      </c>
      <c r="I13" s="404">
        <f t="shared" si="3"/>
        <v>883</v>
      </c>
      <c r="J13" s="84">
        <f t="shared" si="2"/>
        <v>7.2480181200453006E-2</v>
      </c>
      <c r="N13" s="428"/>
    </row>
    <row r="14" spans="1:14">
      <c r="A14" s="403">
        <v>1987</v>
      </c>
      <c r="B14" s="434">
        <v>5</v>
      </c>
      <c r="C14" s="404">
        <v>88</v>
      </c>
      <c r="D14" s="84">
        <f t="shared" si="0"/>
        <v>5.6818181818181816E-2</v>
      </c>
      <c r="E14" s="434">
        <v>102</v>
      </c>
      <c r="F14" s="404">
        <v>1217</v>
      </c>
      <c r="G14" s="84">
        <f t="shared" si="1"/>
        <v>8.3812654067378797E-2</v>
      </c>
      <c r="H14" s="434">
        <f t="shared" si="3"/>
        <v>107</v>
      </c>
      <c r="I14" s="404">
        <f t="shared" si="3"/>
        <v>1305</v>
      </c>
      <c r="J14" s="84">
        <f t="shared" si="2"/>
        <v>8.1992337164750961E-2</v>
      </c>
      <c r="N14" s="428"/>
    </row>
    <row r="15" spans="1:14">
      <c r="A15" s="403">
        <v>1988</v>
      </c>
      <c r="B15" s="434">
        <v>4</v>
      </c>
      <c r="C15" s="404">
        <v>111</v>
      </c>
      <c r="D15" s="84">
        <f t="shared" si="0"/>
        <v>3.6036036036036036E-2</v>
      </c>
      <c r="E15" s="434">
        <v>111</v>
      </c>
      <c r="F15" s="404">
        <v>1319</v>
      </c>
      <c r="G15" s="84">
        <f t="shared" si="1"/>
        <v>8.41546626231994E-2</v>
      </c>
      <c r="H15" s="434">
        <f t="shared" si="3"/>
        <v>115</v>
      </c>
      <c r="I15" s="404">
        <f t="shared" si="3"/>
        <v>1430</v>
      </c>
      <c r="J15" s="84">
        <f t="shared" si="2"/>
        <v>8.0419580419580416E-2</v>
      </c>
      <c r="N15" s="428"/>
    </row>
    <row r="16" spans="1:14">
      <c r="A16" s="403">
        <v>1989</v>
      </c>
      <c r="B16" s="434">
        <v>3</v>
      </c>
      <c r="C16" s="404">
        <v>117</v>
      </c>
      <c r="D16" s="84">
        <f t="shared" si="0"/>
        <v>2.564102564102564E-2</v>
      </c>
      <c r="E16" s="434">
        <v>72</v>
      </c>
      <c r="F16" s="404">
        <v>976</v>
      </c>
      <c r="G16" s="84">
        <f t="shared" si="1"/>
        <v>7.3770491803278687E-2</v>
      </c>
      <c r="H16" s="434">
        <f t="shared" si="3"/>
        <v>75</v>
      </c>
      <c r="I16" s="404">
        <f t="shared" si="3"/>
        <v>1093</v>
      </c>
      <c r="J16" s="84">
        <f t="shared" si="2"/>
        <v>6.8618481244281798E-2</v>
      </c>
      <c r="N16" s="428"/>
    </row>
    <row r="17" spans="1:14">
      <c r="A17" s="403">
        <v>1990</v>
      </c>
      <c r="B17" s="434">
        <v>1</v>
      </c>
      <c r="C17" s="404">
        <v>67</v>
      </c>
      <c r="D17" s="84">
        <f t="shared" si="0"/>
        <v>1.4925373134328358E-2</v>
      </c>
      <c r="E17" s="434">
        <v>56</v>
      </c>
      <c r="F17" s="404">
        <v>871</v>
      </c>
      <c r="G17" s="84">
        <f t="shared" si="1"/>
        <v>6.4293915040183697E-2</v>
      </c>
      <c r="H17" s="434">
        <f t="shared" si="3"/>
        <v>57</v>
      </c>
      <c r="I17" s="404">
        <f t="shared" si="3"/>
        <v>938</v>
      </c>
      <c r="J17" s="84">
        <f t="shared" si="2"/>
        <v>6.0767590618336885E-2</v>
      </c>
      <c r="N17" s="428"/>
    </row>
    <row r="18" spans="1:14">
      <c r="A18" s="403">
        <v>1991</v>
      </c>
      <c r="B18" s="433">
        <v>3</v>
      </c>
      <c r="C18" s="404">
        <v>67</v>
      </c>
      <c r="D18" s="84">
        <f t="shared" si="0"/>
        <v>4.4776119402985072E-2</v>
      </c>
      <c r="E18" s="433">
        <v>54</v>
      </c>
      <c r="F18" s="404">
        <v>690</v>
      </c>
      <c r="G18" s="84">
        <f t="shared" si="1"/>
        <v>7.8260869565217397E-2</v>
      </c>
      <c r="H18" s="433">
        <f t="shared" si="3"/>
        <v>57</v>
      </c>
      <c r="I18" s="404">
        <f t="shared" si="3"/>
        <v>757</v>
      </c>
      <c r="J18" s="84">
        <f t="shared" si="2"/>
        <v>7.5297225891677672E-2</v>
      </c>
      <c r="N18" s="428"/>
    </row>
    <row r="19" spans="1:14">
      <c r="A19" s="403">
        <v>1992</v>
      </c>
      <c r="B19" s="433">
        <v>2</v>
      </c>
      <c r="C19" s="404">
        <v>70</v>
      </c>
      <c r="D19" s="84">
        <f t="shared" si="0"/>
        <v>2.8571428571428571E-2</v>
      </c>
      <c r="E19" s="433">
        <v>28</v>
      </c>
      <c r="F19" s="404">
        <v>721</v>
      </c>
      <c r="G19" s="84">
        <f t="shared" si="1"/>
        <v>3.8834951456310676E-2</v>
      </c>
      <c r="H19" s="433">
        <f t="shared" si="3"/>
        <v>30</v>
      </c>
      <c r="I19" s="404">
        <f t="shared" si="3"/>
        <v>791</v>
      </c>
      <c r="J19" s="84">
        <f t="shared" si="2"/>
        <v>3.7926675094816689E-2</v>
      </c>
      <c r="N19" s="428"/>
    </row>
    <row r="20" spans="1:14">
      <c r="A20" s="403">
        <v>1993</v>
      </c>
      <c r="B20" s="434">
        <v>7</v>
      </c>
      <c r="C20" s="404">
        <v>156</v>
      </c>
      <c r="D20" s="84">
        <f t="shared" si="0"/>
        <v>4.4871794871794872E-2</v>
      </c>
      <c r="E20" s="434">
        <v>48</v>
      </c>
      <c r="F20" s="404">
        <v>1042</v>
      </c>
      <c r="G20" s="84">
        <f t="shared" si="1"/>
        <v>4.6065259117082535E-2</v>
      </c>
      <c r="H20" s="434">
        <f t="shared" si="3"/>
        <v>55</v>
      </c>
      <c r="I20" s="404">
        <f t="shared" si="3"/>
        <v>1198</v>
      </c>
      <c r="J20" s="84">
        <f t="shared" si="2"/>
        <v>4.5909849749582635E-2</v>
      </c>
      <c r="N20" s="428"/>
    </row>
    <row r="21" spans="1:14">
      <c r="A21" s="403">
        <v>1994</v>
      </c>
      <c r="B21" s="434">
        <v>25</v>
      </c>
      <c r="C21" s="404">
        <v>320</v>
      </c>
      <c r="D21" s="84">
        <f t="shared" si="0"/>
        <v>7.8125E-2</v>
      </c>
      <c r="E21" s="434">
        <v>58</v>
      </c>
      <c r="F21" s="404">
        <v>1585</v>
      </c>
      <c r="G21" s="84">
        <f t="shared" si="1"/>
        <v>3.659305993690852E-2</v>
      </c>
      <c r="H21" s="434">
        <f t="shared" si="3"/>
        <v>83</v>
      </c>
      <c r="I21" s="404">
        <f t="shared" si="3"/>
        <v>1905</v>
      </c>
      <c r="J21" s="84">
        <f t="shared" si="2"/>
        <v>4.3569553805774278E-2</v>
      </c>
      <c r="N21" s="428"/>
    </row>
    <row r="22" spans="1:14">
      <c r="A22" s="403">
        <v>1995</v>
      </c>
      <c r="B22" s="434">
        <v>16</v>
      </c>
      <c r="C22" s="404">
        <v>394</v>
      </c>
      <c r="D22" s="84">
        <f t="shared" si="0"/>
        <v>4.060913705583756E-2</v>
      </c>
      <c r="E22" s="434">
        <v>89</v>
      </c>
      <c r="F22" s="404">
        <v>2756</v>
      </c>
      <c r="G22" s="84">
        <f t="shared" si="1"/>
        <v>3.2293178519593617E-2</v>
      </c>
      <c r="H22" s="434">
        <f t="shared" si="3"/>
        <v>105</v>
      </c>
      <c r="I22" s="404">
        <f t="shared" si="3"/>
        <v>3150</v>
      </c>
      <c r="J22" s="84">
        <f t="shared" si="2"/>
        <v>3.3333333333333333E-2</v>
      </c>
      <c r="N22" s="428"/>
    </row>
    <row r="23" spans="1:14">
      <c r="A23" s="403">
        <v>1996</v>
      </c>
      <c r="B23" s="434">
        <v>10</v>
      </c>
      <c r="C23" s="404">
        <v>395</v>
      </c>
      <c r="D23" s="84">
        <f t="shared" si="0"/>
        <v>2.5316455696202531E-2</v>
      </c>
      <c r="E23" s="434">
        <v>41</v>
      </c>
      <c r="F23" s="404">
        <v>2103</v>
      </c>
      <c r="G23" s="84">
        <f t="shared" si="1"/>
        <v>1.9495958155016643E-2</v>
      </c>
      <c r="H23" s="434">
        <f t="shared" si="3"/>
        <v>51</v>
      </c>
      <c r="I23" s="404">
        <f t="shared" si="3"/>
        <v>2498</v>
      </c>
      <c r="J23" s="84">
        <f t="shared" si="2"/>
        <v>2.0416333066453164E-2</v>
      </c>
      <c r="N23" s="428"/>
    </row>
    <row r="24" spans="1:14">
      <c r="A24" s="403">
        <v>1997</v>
      </c>
      <c r="B24" s="434">
        <v>26</v>
      </c>
      <c r="C24" s="404">
        <v>773</v>
      </c>
      <c r="D24" s="84">
        <f t="shared" si="0"/>
        <v>3.3635187580853813E-2</v>
      </c>
      <c r="E24" s="434">
        <v>96</v>
      </c>
      <c r="F24" s="404">
        <v>2698</v>
      </c>
      <c r="G24" s="84">
        <f t="shared" si="1"/>
        <v>3.5581912527798368E-2</v>
      </c>
      <c r="H24" s="434">
        <f t="shared" si="3"/>
        <v>122</v>
      </c>
      <c r="I24" s="404">
        <f t="shared" si="3"/>
        <v>3471</v>
      </c>
      <c r="J24" s="84">
        <f t="shared" si="2"/>
        <v>3.5148372227023911E-2</v>
      </c>
      <c r="M24" s="96"/>
      <c r="N24" s="428"/>
    </row>
    <row r="25" spans="1:14">
      <c r="A25" s="403">
        <v>1998</v>
      </c>
      <c r="B25" s="434">
        <v>21</v>
      </c>
      <c r="C25" s="404">
        <v>291</v>
      </c>
      <c r="D25" s="84">
        <f t="shared" si="0"/>
        <v>7.2164948453608241E-2</v>
      </c>
      <c r="E25" s="434">
        <v>106</v>
      </c>
      <c r="F25" s="404">
        <v>2936</v>
      </c>
      <c r="G25" s="84">
        <f t="shared" si="1"/>
        <v>3.6103542234332424E-2</v>
      </c>
      <c r="H25" s="434">
        <f t="shared" si="3"/>
        <v>127</v>
      </c>
      <c r="I25" s="404">
        <f t="shared" si="3"/>
        <v>3227</v>
      </c>
      <c r="J25" s="84">
        <f t="shared" si="2"/>
        <v>3.9355438487759527E-2</v>
      </c>
      <c r="N25" s="428"/>
    </row>
    <row r="26" spans="1:14">
      <c r="A26" s="403">
        <v>1999</v>
      </c>
      <c r="B26" s="434">
        <v>34</v>
      </c>
      <c r="C26" s="404">
        <v>997</v>
      </c>
      <c r="D26" s="84">
        <f t="shared" si="0"/>
        <v>3.4102306920762285E-2</v>
      </c>
      <c r="E26" s="434">
        <v>125</v>
      </c>
      <c r="F26" s="404">
        <v>4346</v>
      </c>
      <c r="G26" s="84">
        <f t="shared" si="1"/>
        <v>2.8762080073630927E-2</v>
      </c>
      <c r="H26" s="434">
        <f t="shared" si="3"/>
        <v>159</v>
      </c>
      <c r="I26" s="404">
        <f t="shared" si="3"/>
        <v>5343</v>
      </c>
      <c r="J26" s="84">
        <f t="shared" si="2"/>
        <v>2.9758562605277934E-2</v>
      </c>
      <c r="N26" s="428"/>
    </row>
    <row r="27" spans="1:14">
      <c r="A27" s="403">
        <v>2000</v>
      </c>
      <c r="B27" s="434">
        <v>36</v>
      </c>
      <c r="C27" s="404">
        <v>946</v>
      </c>
      <c r="D27" s="84">
        <f t="shared" si="0"/>
        <v>3.8054968287526428E-2</v>
      </c>
      <c r="E27" s="434">
        <v>112</v>
      </c>
      <c r="F27" s="404">
        <v>5279</v>
      </c>
      <c r="G27" s="84">
        <f t="shared" si="1"/>
        <v>2.1216139420344761E-2</v>
      </c>
      <c r="H27" s="434">
        <f t="shared" si="3"/>
        <v>148</v>
      </c>
      <c r="I27" s="404">
        <f t="shared" si="3"/>
        <v>6225</v>
      </c>
      <c r="J27" s="84">
        <f t="shared" si="2"/>
        <v>2.3775100401606426E-2</v>
      </c>
      <c r="N27" s="428"/>
    </row>
    <row r="28" spans="1:14">
      <c r="A28" s="403">
        <v>2001</v>
      </c>
      <c r="B28" s="434">
        <v>32</v>
      </c>
      <c r="C28" s="404">
        <v>988</v>
      </c>
      <c r="D28" s="84">
        <f t="shared" si="0"/>
        <v>3.2388663967611336E-2</v>
      </c>
      <c r="E28" s="434">
        <v>109</v>
      </c>
      <c r="F28" s="404">
        <v>4696</v>
      </c>
      <c r="G28" s="84">
        <f t="shared" si="1"/>
        <v>2.3211243611584328E-2</v>
      </c>
      <c r="H28" s="434">
        <f t="shared" si="3"/>
        <v>141</v>
      </c>
      <c r="I28" s="404">
        <f t="shared" si="3"/>
        <v>5684</v>
      </c>
      <c r="J28" s="84">
        <f t="shared" si="2"/>
        <v>2.4806474313863475E-2</v>
      </c>
      <c r="N28" s="428"/>
    </row>
    <row r="29" spans="1:14">
      <c r="A29" s="403">
        <v>2002</v>
      </c>
      <c r="B29" s="434">
        <v>30</v>
      </c>
      <c r="C29" s="404">
        <v>1093</v>
      </c>
      <c r="D29" s="84">
        <f t="shared" si="0"/>
        <v>2.7447392497712716E-2</v>
      </c>
      <c r="E29" s="434">
        <v>94</v>
      </c>
      <c r="F29" s="404">
        <v>4282</v>
      </c>
      <c r="G29" s="84">
        <f t="shared" si="1"/>
        <v>2.1952358710882764E-2</v>
      </c>
      <c r="H29" s="434">
        <f t="shared" si="3"/>
        <v>124</v>
      </c>
      <c r="I29" s="404">
        <f t="shared" si="3"/>
        <v>5375</v>
      </c>
      <c r="J29" s="84">
        <f t="shared" si="2"/>
        <v>2.3069767441860466E-2</v>
      </c>
      <c r="N29" s="428"/>
    </row>
    <row r="30" spans="1:14">
      <c r="A30" s="403">
        <v>2003</v>
      </c>
      <c r="B30" s="434">
        <v>17</v>
      </c>
      <c r="C30" s="404">
        <v>973</v>
      </c>
      <c r="D30" s="84">
        <f t="shared" si="0"/>
        <v>1.7471736896197326E-2</v>
      </c>
      <c r="E30" s="434">
        <v>127</v>
      </c>
      <c r="F30" s="404">
        <v>4115</v>
      </c>
      <c r="G30" s="84">
        <f t="shared" si="1"/>
        <v>3.086269744835966E-2</v>
      </c>
      <c r="H30" s="434">
        <f t="shared" si="3"/>
        <v>144</v>
      </c>
      <c r="I30" s="404">
        <f t="shared" si="3"/>
        <v>5088</v>
      </c>
      <c r="J30" s="84">
        <f t="shared" si="2"/>
        <v>2.8301886792452831E-2</v>
      </c>
      <c r="N30" s="428"/>
    </row>
    <row r="31" spans="1:14">
      <c r="A31" s="403">
        <v>2004</v>
      </c>
      <c r="B31" s="434">
        <v>17</v>
      </c>
      <c r="C31" s="404">
        <v>1255</v>
      </c>
      <c r="D31" s="84">
        <f t="shared" si="0"/>
        <v>1.3545816733067729E-2</v>
      </c>
      <c r="E31" s="434">
        <v>150</v>
      </c>
      <c r="F31" s="404">
        <v>5689</v>
      </c>
      <c r="G31" s="84">
        <f t="shared" si="1"/>
        <v>2.636667252592723E-2</v>
      </c>
      <c r="H31" s="434">
        <f t="shared" si="3"/>
        <v>167</v>
      </c>
      <c r="I31" s="404">
        <f t="shared" si="3"/>
        <v>6944</v>
      </c>
      <c r="J31" s="84">
        <f t="shared" si="2"/>
        <v>2.4049539170506912E-2</v>
      </c>
    </row>
    <row r="32" spans="1:14">
      <c r="A32" s="403">
        <v>2005</v>
      </c>
      <c r="B32" s="434">
        <v>18</v>
      </c>
      <c r="C32" s="404">
        <v>2177</v>
      </c>
      <c r="D32" s="84">
        <f t="shared" si="0"/>
        <v>8.2682590721175932E-3</v>
      </c>
      <c r="E32" s="434">
        <v>178</v>
      </c>
      <c r="F32" s="404">
        <v>6950</v>
      </c>
      <c r="G32" s="84">
        <f t="shared" si="1"/>
        <v>2.5611510791366907E-2</v>
      </c>
      <c r="H32" s="434">
        <f t="shared" si="3"/>
        <v>196</v>
      </c>
      <c r="I32" s="404">
        <f t="shared" si="3"/>
        <v>9127</v>
      </c>
      <c r="J32" s="84">
        <f t="shared" si="2"/>
        <v>2.147474526131259E-2</v>
      </c>
    </row>
    <row r="33" spans="1:12">
      <c r="A33" s="403">
        <v>2006</v>
      </c>
      <c r="B33" s="434">
        <v>24</v>
      </c>
      <c r="C33" s="404">
        <v>3104</v>
      </c>
      <c r="D33" s="84">
        <f t="shared" si="0"/>
        <v>7.7319587628865982E-3</v>
      </c>
      <c r="E33" s="434">
        <v>238</v>
      </c>
      <c r="F33" s="404">
        <v>7111</v>
      </c>
      <c r="G33" s="84">
        <f t="shared" si="1"/>
        <v>3.346927295738996E-2</v>
      </c>
      <c r="H33" s="434">
        <f t="shared" si="3"/>
        <v>262</v>
      </c>
      <c r="I33" s="404">
        <f t="shared" si="3"/>
        <v>10215</v>
      </c>
      <c r="J33" s="84">
        <f t="shared" si="2"/>
        <v>2.5648556045031815E-2</v>
      </c>
    </row>
    <row r="34" spans="1:12">
      <c r="A34" s="403">
        <v>2007</v>
      </c>
      <c r="B34" s="433"/>
      <c r="C34" s="405"/>
      <c r="D34" s="84"/>
      <c r="E34" s="433">
        <v>222</v>
      </c>
      <c r="F34" s="405">
        <v>7946</v>
      </c>
      <c r="G34" s="84">
        <f t="shared" si="1"/>
        <v>2.7938585451799648E-2</v>
      </c>
      <c r="H34" s="433">
        <f t="shared" si="3"/>
        <v>222</v>
      </c>
      <c r="I34" s="405">
        <f t="shared" si="3"/>
        <v>7946</v>
      </c>
      <c r="J34" s="84">
        <f t="shared" si="2"/>
        <v>2.7938585451799648E-2</v>
      </c>
    </row>
    <row r="35" spans="1:12">
      <c r="A35" s="403">
        <v>2008</v>
      </c>
      <c r="B35" s="433"/>
      <c r="C35" s="405"/>
      <c r="D35" s="84"/>
      <c r="E35" s="433">
        <v>39</v>
      </c>
      <c r="F35" s="405">
        <v>4487</v>
      </c>
      <c r="G35" s="84">
        <f t="shared" si="1"/>
        <v>8.6917762424782701E-3</v>
      </c>
      <c r="H35" s="433">
        <f t="shared" si="3"/>
        <v>39</v>
      </c>
      <c r="I35" s="405">
        <f t="shared" si="3"/>
        <v>4487</v>
      </c>
      <c r="J35" s="84">
        <f t="shared" si="2"/>
        <v>8.6917762424782701E-3</v>
      </c>
    </row>
    <row r="36" spans="1:12">
      <c r="A36" s="403">
        <v>2009</v>
      </c>
      <c r="B36" s="433"/>
      <c r="C36" s="405"/>
      <c r="D36" s="84"/>
      <c r="E36" s="433">
        <v>6</v>
      </c>
      <c r="F36" s="405">
        <v>3071</v>
      </c>
      <c r="G36" s="84">
        <f t="shared" si="1"/>
        <v>1.9537609899055682E-3</v>
      </c>
      <c r="H36" s="433">
        <f t="shared" si="3"/>
        <v>6</v>
      </c>
      <c r="I36" s="405">
        <f t="shared" si="3"/>
        <v>3071</v>
      </c>
      <c r="J36" s="84">
        <f t="shared" si="2"/>
        <v>1.9537609899055682E-3</v>
      </c>
    </row>
    <row r="37" spans="1:12">
      <c r="A37" s="403">
        <v>2010</v>
      </c>
      <c r="B37" s="433"/>
      <c r="C37" s="405"/>
      <c r="D37" s="84"/>
      <c r="E37" s="433">
        <v>2</v>
      </c>
      <c r="F37" s="405">
        <v>2362</v>
      </c>
      <c r="G37" s="84">
        <f t="shared" si="1"/>
        <v>8.4674005080440302E-4</v>
      </c>
      <c r="H37" s="433">
        <f t="shared" si="3"/>
        <v>2</v>
      </c>
      <c r="I37" s="405">
        <f t="shared" si="3"/>
        <v>2362</v>
      </c>
      <c r="J37" s="84">
        <f t="shared" si="2"/>
        <v>8.4674005080440302E-4</v>
      </c>
    </row>
    <row r="38" spans="1:12" ht="13.5" thickBot="1">
      <c r="A38" s="459">
        <v>2011</v>
      </c>
      <c r="B38" s="467"/>
      <c r="C38" s="407"/>
      <c r="D38" s="84"/>
      <c r="E38" s="467">
        <v>0</v>
      </c>
      <c r="F38" s="407">
        <v>506</v>
      </c>
      <c r="G38" s="275">
        <f t="shared" si="1"/>
        <v>0</v>
      </c>
      <c r="H38" s="467">
        <f t="shared" ref="H38" si="4">SUM(B38,E38)</f>
        <v>0</v>
      </c>
      <c r="I38" s="407">
        <f t="shared" ref="I38" si="5">SUM(C38,F38)</f>
        <v>506</v>
      </c>
      <c r="J38" s="275">
        <f t="shared" ref="J38" si="6">IF(I38=0, "NA", H38/I38)</f>
        <v>0</v>
      </c>
    </row>
    <row r="39" spans="1:12" ht="13.5" thickBot="1">
      <c r="A39" s="458" t="s">
        <v>9</v>
      </c>
      <c r="B39" s="489">
        <f>SUM(B11:B38)</f>
        <v>333</v>
      </c>
      <c r="C39" s="408">
        <f>SUM(C11:C38)</f>
        <v>14515</v>
      </c>
      <c r="D39" s="95">
        <f t="shared" si="0"/>
        <v>2.2941784361005857E-2</v>
      </c>
      <c r="E39" s="468">
        <f>SUM(E11:E38)</f>
        <v>2412</v>
      </c>
      <c r="F39" s="408">
        <f>SUM(F11:F38)</f>
        <v>81647</v>
      </c>
      <c r="G39" s="95">
        <f t="shared" si="1"/>
        <v>2.9541808027239214E-2</v>
      </c>
      <c r="H39" s="489">
        <f>SUM(H11:H38)</f>
        <v>2745</v>
      </c>
      <c r="I39" s="408">
        <f>SUM(I11:I38)</f>
        <v>96162</v>
      </c>
      <c r="J39" s="95">
        <f t="shared" si="2"/>
        <v>2.8545579334872402E-2</v>
      </c>
      <c r="L39" s="96"/>
    </row>
    <row r="40" spans="1:12">
      <c r="A40" s="88"/>
      <c r="B40" s="345"/>
      <c r="C40" s="345"/>
      <c r="D40" s="345"/>
      <c r="E40" s="345"/>
      <c r="F40" s="345"/>
      <c r="G40" s="345"/>
      <c r="H40" s="426"/>
      <c r="I40" s="426"/>
      <c r="J40" s="376"/>
    </row>
    <row r="41" spans="1:12">
      <c r="B41" s="369"/>
      <c r="C41" s="369"/>
      <c r="D41" s="369"/>
      <c r="E41" s="369"/>
      <c r="F41" s="369"/>
      <c r="G41" s="369"/>
    </row>
  </sheetData>
  <mergeCells count="5">
    <mergeCell ref="A9:A10"/>
    <mergeCell ref="B9:D9"/>
    <mergeCell ref="E9:G9"/>
    <mergeCell ref="H9:J9"/>
    <mergeCell ref="A4:J6"/>
  </mergeCells>
  <phoneticPr fontId="31" type="noConversion"/>
  <pageMargins left="0.75" right="0.75" top="1" bottom="1" header="0.5" footer="0.5"/>
  <pageSetup scale="54"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18</vt:i4>
      </vt:variant>
    </vt:vector>
  </HeadingPairs>
  <TitlesOfParts>
    <vt:vector size="44" baseType="lpstr">
      <vt:lpstr>Cover</vt:lpstr>
      <vt:lpstr>QA</vt:lpstr>
      <vt:lpstr>xtra</vt:lpstr>
      <vt:lpstr>Table of Contents</vt:lpstr>
      <vt:lpstr>(1) VINs tested</vt:lpstr>
      <vt:lpstr>(1) Total Tests</vt:lpstr>
      <vt:lpstr>(2)(i) OBD</vt:lpstr>
      <vt:lpstr>Initial gasoline </vt:lpstr>
      <vt:lpstr>(2)(i) Opacity</vt:lpstr>
      <vt:lpstr>(2)(ii) OBD</vt:lpstr>
      <vt:lpstr>(2)(iii) OBD</vt:lpstr>
      <vt:lpstr>(2)(iv) OBD</vt:lpstr>
      <vt:lpstr>(2)(vi) Waivers</vt:lpstr>
      <vt:lpstr>NoKnownOut_InitialFailed_Paul</vt:lpstr>
      <vt:lpstr>(2)(v) Hardship Extensions</vt:lpstr>
      <vt:lpstr>(2)(vi) No Outcome</vt:lpstr>
      <vt:lpstr>(2)(xi) Pass OBD</vt:lpstr>
      <vt:lpstr>(2)(xii) Fail OBD</vt:lpstr>
      <vt:lpstr>(2)(xix) MIL on no DTCs</vt:lpstr>
      <vt:lpstr>(2)(xx) MIL off w  DTCs</vt:lpstr>
      <vt:lpstr>(2)(xxi) MIL on w DTCs </vt:lpstr>
      <vt:lpstr>(2)(xxii) MIL off no DTCs </vt:lpstr>
      <vt:lpstr>(2)(xxiii) Not Ready Failures</vt:lpstr>
      <vt:lpstr>(2)(xxiii) Not Ready Turnaways</vt:lpstr>
      <vt:lpstr>(2)(xxiv)Alternative OBD Tests</vt:lpstr>
      <vt:lpstr>worksheet</vt:lpstr>
      <vt:lpstr>'(1) Total Tests'!Print_Area</vt:lpstr>
      <vt:lpstr>'(1) VINs tested'!Print_Area</vt:lpstr>
      <vt:lpstr>'(2)(i) OBD'!Print_Area</vt:lpstr>
      <vt:lpstr>'(2)(ii) OBD'!Print_Area</vt:lpstr>
      <vt:lpstr>'(2)(iii) OBD'!Print_Area</vt:lpstr>
      <vt:lpstr>'(2)(iv) OBD'!Print_Area</vt:lpstr>
      <vt:lpstr>'(2)(vi) No Outcome'!Print_Area</vt:lpstr>
      <vt:lpstr>'(2)(vi) Waivers'!Print_Area</vt:lpstr>
      <vt:lpstr>'(2)(xi) Pass OBD'!Print_Area</vt:lpstr>
      <vt:lpstr>'(2)(xii) Fail OBD'!Print_Area</vt:lpstr>
      <vt:lpstr>'(2)(xix) MIL on no DTCs'!Print_Area</vt:lpstr>
      <vt:lpstr>'(2)(xx) MIL off w  DTCs'!Print_Area</vt:lpstr>
      <vt:lpstr>'(2)(xxi) MIL on w DTCs '!Print_Area</vt:lpstr>
      <vt:lpstr>'(2)(xxii) MIL off no DTCs '!Print_Area</vt:lpstr>
      <vt:lpstr>'(2)(xxiii) Not Ready Failures'!Print_Area</vt:lpstr>
      <vt:lpstr>Cover!Print_Area</vt:lpstr>
      <vt:lpstr>'Table of Contents'!Print_Area</vt:lpstr>
      <vt:lpstr>'Table of Contents'!Print_Titles</vt:lpstr>
    </vt:vector>
  </TitlesOfParts>
  <Company>Commonwealth of Massachusetts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cwoleader</dc:creator>
  <cp:lastModifiedBy>cwoleader</cp:lastModifiedBy>
  <cp:lastPrinted>2011-08-18T14:49:52Z</cp:lastPrinted>
  <dcterms:created xsi:type="dcterms:W3CDTF">2004-07-19T17:19:25Z</dcterms:created>
  <dcterms:modified xsi:type="dcterms:W3CDTF">2011-08-18T14:50:30Z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