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9.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2.xml" ContentType="application/vnd.openxmlformats-officedocument.drawingml.chart+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1.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3.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38.xml" ContentType="application/vnd.openxmlformats-officedocument.drawingml.chart+xml"/>
  <Override PartName="/xl/drawings/drawing23.xml" ContentType="application/vnd.openxmlformats-officedocument.drawingml.chartshapes+xml"/>
  <Override PartName="/xl/charts/chart39.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26.xml" ContentType="application/vnd.openxmlformats-officedocument.drawingml.chartshapes+xml"/>
  <Override PartName="/xl/charts/chart42.xml" ContentType="application/vnd.openxmlformats-officedocument.drawingml.chart+xml"/>
  <Override PartName="/xl/charts/chart43.xml" ContentType="application/vnd.openxmlformats-officedocument.drawingml.chart+xml"/>
  <Override PartName="/xl/drawings/drawing27.xml" ContentType="application/vnd.openxmlformats-officedocument.drawingml.chartshap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codeName="ThisWorkbook"/>
  <mc:AlternateContent xmlns:mc="http://schemas.openxmlformats.org/markup-compatibility/2006">
    <mc:Choice Requires="x15">
      <x15ac:absPath xmlns:x15ac="http://schemas.microsoft.com/office/spreadsheetml/2010/11/ac" url="D:\Applus\MA Vehicle Check\"/>
    </mc:Choice>
  </mc:AlternateContent>
  <xr:revisionPtr revIDLastSave="0" documentId="8_{0C5DB055-906E-4565-A728-51A684BFC851}" xr6:coauthVersionLast="47" xr6:coauthVersionMax="47" xr10:uidLastSave="{00000000-0000-0000-0000-000000000000}"/>
  <bookViews>
    <workbookView xWindow="1900" yWindow="1900" windowWidth="14400" windowHeight="7360" tabRatio="899" xr2:uid="{00000000-000D-0000-FFFF-FFFF00000000}"/>
  </bookViews>
  <sheets>
    <sheet name="Cover" sheetId="1" r:id="rId1"/>
    <sheet name="Table of Contents" sheetId="4" r:id="rId2"/>
    <sheet name="(1) VINs tested" sheetId="5" r:id="rId3"/>
    <sheet name="(1) Total Tests" sheetId="6" r:id="rId4"/>
    <sheet name="(2)(i) OBD" sheetId="10" r:id="rId5"/>
    <sheet name="(2)(i) Opacity" sheetId="43" r:id="rId6"/>
    <sheet name="(2)(ii) OBD" sheetId="17" r:id="rId7"/>
    <sheet name="(2)(iii) OBD" sheetId="21" r:id="rId8"/>
    <sheet name="(2)(iv) OBD" sheetId="24" r:id="rId9"/>
    <sheet name="(2)(v) Waivers" sheetId="25" r:id="rId10"/>
    <sheet name="(2)(v) Hardship Extensions" sheetId="42" r:id="rId11"/>
    <sheet name="(2)(vi) No Outcome" sheetId="27" r:id="rId12"/>
    <sheet name="(2)(xi) Pass OBD" sheetId="28" r:id="rId13"/>
    <sheet name="(2)(xii) Fail OBD" sheetId="29" r:id="rId14"/>
    <sheet name="(2)(xix) MIL on no DTCs" sheetId="34" r:id="rId15"/>
    <sheet name="(2)(xx) MIL off w  DTCs" sheetId="35" r:id="rId16"/>
    <sheet name="(2)(xxi) MIL on w DTCs " sheetId="36" r:id="rId17"/>
    <sheet name="(2)(xxii) MIL off no DTCs " sheetId="37" r:id="rId18"/>
    <sheet name="(2)(xxiii) Not Ready Failures" sheetId="38" r:id="rId19"/>
    <sheet name="(2)(xxiii) Not Ready Turnaways" sheetId="41" r:id="rId20"/>
    <sheet name="Alternative OBD Tests" sheetId="44" r:id="rId21"/>
  </sheets>
  <definedNames>
    <definedName name="_xlnm.Print_Area" localSheetId="3">'(1) Total Tests'!$A$1:$H$60</definedName>
    <definedName name="_xlnm.Print_Area" localSheetId="2">'(1) VINs tested'!$A$1:$H$77</definedName>
    <definedName name="_xlnm.Print_Area" localSheetId="4">'(2)(i) OBD'!$A$1:$AC$76</definedName>
    <definedName name="_xlnm.Print_Area" localSheetId="6">'(2)(ii) OBD'!$A$1:$R$97</definedName>
    <definedName name="_xlnm.Print_Area" localSheetId="7">'(2)(iii) OBD'!$A$1:$Q$95</definedName>
    <definedName name="_xlnm.Print_Area" localSheetId="8">'(2)(iv) OBD'!$A$1:$Q$100</definedName>
    <definedName name="_xlnm.Print_Area" localSheetId="9">'(2)(v) Waivers'!$A$1:$R$28</definedName>
    <definedName name="_xlnm.Print_Area" localSheetId="11">'(2)(vi) No Outcome'!$A$1:$Q$88</definedName>
    <definedName name="_xlnm.Print_Area" localSheetId="12">'(2)(xi) Pass OBD'!$A$1:$T$100</definedName>
    <definedName name="_xlnm.Print_Area" localSheetId="13">'(2)(xii) Fail OBD'!$A$1:$T$96</definedName>
    <definedName name="_xlnm.Print_Area" localSheetId="14">'(2)(xix) MIL on no DTCs'!$A$1:$R$28</definedName>
    <definedName name="_xlnm.Print_Area" localSheetId="15">'(2)(xx) MIL off w  DTCs'!$A$1:$Q$26</definedName>
    <definedName name="_xlnm.Print_Area" localSheetId="16">'(2)(xxi) MIL on w DTCs '!$A$1:$Q$98</definedName>
    <definedName name="_xlnm.Print_Area" localSheetId="17">'(2)(xxii) MIL off no DTCs '!$A$1:$P$99</definedName>
    <definedName name="_xlnm.Print_Area" localSheetId="18">'(2)(xxiii) Not Ready Failures'!$A$1:$Q$100</definedName>
    <definedName name="_xlnm.Print_Area" localSheetId="19">'(2)(xxiii) Not Ready Turnaways'!$A$1:$Q$99</definedName>
    <definedName name="_xlnm.Print_Area" localSheetId="0">Cover!$A$1:$K$25</definedName>
    <definedName name="_xlnm.Print_Area" localSheetId="1">'Table of Contents'!$A$1:$C$26</definedName>
    <definedName name="_xlnm.Print_Titles" localSheetId="1">'Table of Contents'!$2:$2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37" l="1"/>
  <c r="G10" i="37"/>
  <c r="R23" i="29" l="1"/>
  <c r="Q23" i="29"/>
  <c r="R22" i="29"/>
  <c r="Q22" i="29"/>
  <c r="R21" i="29"/>
  <c r="Q21" i="29"/>
  <c r="R20" i="29"/>
  <c r="Q20" i="29"/>
  <c r="R19" i="29"/>
  <c r="Q19" i="29"/>
  <c r="R18" i="29"/>
  <c r="Q18" i="29"/>
  <c r="R17" i="29"/>
  <c r="Q17" i="29"/>
  <c r="R16" i="29"/>
  <c r="Q16" i="29"/>
  <c r="R15" i="29"/>
  <c r="Q15" i="29"/>
  <c r="R14" i="29"/>
  <c r="Q14" i="29"/>
  <c r="R13" i="29"/>
  <c r="Q13" i="29"/>
  <c r="R12" i="29"/>
  <c r="Q12" i="29"/>
  <c r="R11" i="29"/>
  <c r="Q11" i="29"/>
  <c r="R10" i="29"/>
  <c r="Q10" i="29"/>
  <c r="R9" i="29"/>
  <c r="Q9" i="29"/>
  <c r="R8" i="29"/>
  <c r="Q8" i="29"/>
  <c r="R23" i="28"/>
  <c r="R22" i="28"/>
  <c r="R21" i="28"/>
  <c r="R20" i="28"/>
  <c r="R19" i="28"/>
  <c r="R18" i="28"/>
  <c r="R17" i="28"/>
  <c r="R16" i="28"/>
  <c r="R15" i="28"/>
  <c r="R14" i="28"/>
  <c r="R13" i="28"/>
  <c r="R12" i="28"/>
  <c r="R11" i="28"/>
  <c r="R10" i="28"/>
  <c r="R9" i="28"/>
  <c r="R8" i="28"/>
  <c r="Q23" i="28"/>
  <c r="Q22" i="28"/>
  <c r="Q21" i="28"/>
  <c r="Q20" i="28"/>
  <c r="Q19" i="28"/>
  <c r="Q18" i="28"/>
  <c r="Q17" i="28"/>
  <c r="Q16" i="28"/>
  <c r="Q15" i="28"/>
  <c r="Q14" i="28"/>
  <c r="Q13" i="28"/>
  <c r="Q12" i="28"/>
  <c r="Q11" i="28"/>
  <c r="Q10" i="28"/>
  <c r="Q9" i="28"/>
  <c r="Q8" i="28"/>
  <c r="O24" i="28"/>
  <c r="N24" i="28"/>
  <c r="P23" i="28"/>
  <c r="P22" i="28"/>
  <c r="P21" i="28"/>
  <c r="P20" i="28"/>
  <c r="P19" i="28"/>
  <c r="P18" i="28"/>
  <c r="P17" i="28"/>
  <c r="P16" i="28"/>
  <c r="P15" i="28"/>
  <c r="P14" i="28"/>
  <c r="O24" i="29"/>
  <c r="N24" i="29"/>
  <c r="P23" i="29"/>
  <c r="P22" i="29"/>
  <c r="P21" i="29"/>
  <c r="P20" i="29"/>
  <c r="P19" i="29"/>
  <c r="P18" i="29"/>
  <c r="P17" i="29"/>
  <c r="P16" i="29"/>
  <c r="P15" i="29"/>
  <c r="P14" i="29"/>
  <c r="R25" i="10"/>
  <c r="R24" i="10"/>
  <c r="R23" i="10"/>
  <c r="R22" i="10"/>
  <c r="R21" i="10"/>
  <c r="R20" i="10"/>
  <c r="R19" i="10"/>
  <c r="R18" i="10"/>
  <c r="R17" i="10"/>
  <c r="R16" i="10"/>
  <c r="R15" i="10"/>
  <c r="R14" i="10"/>
  <c r="R13" i="10"/>
  <c r="R12" i="10"/>
  <c r="R11" i="10"/>
  <c r="R10" i="10"/>
  <c r="Q25" i="10"/>
  <c r="Q24" i="10"/>
  <c r="Q23" i="10"/>
  <c r="Q22" i="10"/>
  <c r="Q21" i="10"/>
  <c r="Q20" i="10"/>
  <c r="Q19" i="10"/>
  <c r="Q18" i="10"/>
  <c r="Q17" i="10"/>
  <c r="Q16" i="10"/>
  <c r="Q15" i="10"/>
  <c r="Q14" i="10"/>
  <c r="Q13" i="10"/>
  <c r="Q12" i="10"/>
  <c r="Q11" i="10"/>
  <c r="Q10" i="10"/>
  <c r="O26" i="10"/>
  <c r="N26" i="10"/>
  <c r="P25" i="10"/>
  <c r="P24" i="10"/>
  <c r="P23" i="10"/>
  <c r="P22" i="10"/>
  <c r="P21" i="10"/>
  <c r="P20" i="10"/>
  <c r="P19" i="10"/>
  <c r="P18" i="10"/>
  <c r="P17" i="10"/>
  <c r="P16" i="10"/>
  <c r="G10" i="10"/>
  <c r="G11" i="10"/>
  <c r="G11" i="38"/>
  <c r="G12" i="38"/>
  <c r="G13" i="38"/>
  <c r="G11" i="41"/>
  <c r="G12" i="41"/>
  <c r="G13" i="41"/>
  <c r="G9" i="21"/>
  <c r="G10" i="21"/>
  <c r="G11" i="21"/>
  <c r="G12" i="21"/>
  <c r="G13" i="21"/>
  <c r="M19" i="17"/>
  <c r="M20" i="17"/>
  <c r="M21" i="17"/>
  <c r="M22" i="17"/>
  <c r="M23" i="17"/>
  <c r="M24" i="17"/>
  <c r="J19" i="17"/>
  <c r="J20" i="17"/>
  <c r="J21" i="17"/>
  <c r="J22" i="17"/>
  <c r="J23" i="17"/>
  <c r="G9" i="17"/>
  <c r="G10" i="17"/>
  <c r="G11" i="17"/>
  <c r="G12" i="17"/>
  <c r="G13" i="17"/>
  <c r="D28" i="43"/>
  <c r="D29" i="43"/>
  <c r="D30" i="43"/>
  <c r="D31" i="43"/>
  <c r="D32" i="43"/>
  <c r="D33" i="43"/>
  <c r="D34" i="43"/>
  <c r="G42" i="43"/>
  <c r="G43" i="43"/>
  <c r="G44" i="43"/>
  <c r="G45" i="43"/>
  <c r="G46" i="43"/>
  <c r="G47" i="43"/>
  <c r="G48" i="43"/>
  <c r="G49" i="43"/>
  <c r="G50" i="43"/>
  <c r="M21" i="41"/>
  <c r="M22" i="41"/>
  <c r="M23" i="41"/>
  <c r="M24" i="41"/>
  <c r="M25" i="41"/>
  <c r="J23" i="41"/>
  <c r="J24" i="41"/>
  <c r="J25" i="41"/>
  <c r="M26" i="38"/>
  <c r="G26" i="38"/>
  <c r="D26" i="38"/>
  <c r="M25" i="38"/>
  <c r="J25" i="38"/>
  <c r="G25" i="38"/>
  <c r="D25" i="38"/>
  <c r="M24" i="38"/>
  <c r="J24" i="38"/>
  <c r="G24" i="38"/>
  <c r="D24" i="38"/>
  <c r="M23" i="38"/>
  <c r="J23" i="38"/>
  <c r="G23" i="38"/>
  <c r="D23" i="38"/>
  <c r="M22" i="38"/>
  <c r="J22" i="38"/>
  <c r="G22" i="38"/>
  <c r="D22" i="38"/>
  <c r="M21" i="38"/>
  <c r="J21" i="38"/>
  <c r="G21" i="38"/>
  <c r="D21" i="38"/>
  <c r="M20" i="38"/>
  <c r="J20" i="38"/>
  <c r="G20" i="38"/>
  <c r="D20" i="38"/>
  <c r="M19" i="38"/>
  <c r="J19" i="38"/>
  <c r="G19" i="38"/>
  <c r="D19" i="38"/>
  <c r="M18" i="38"/>
  <c r="J18" i="38"/>
  <c r="G18" i="38"/>
  <c r="D18" i="38"/>
  <c r="M17" i="38"/>
  <c r="J17" i="38"/>
  <c r="G17" i="38"/>
  <c r="D17" i="38"/>
  <c r="M16" i="38"/>
  <c r="J16" i="38"/>
  <c r="G16" i="38"/>
  <c r="D16" i="38"/>
  <c r="M15" i="38"/>
  <c r="J15" i="38"/>
  <c r="G15" i="38"/>
  <c r="D15" i="38"/>
  <c r="M14" i="38"/>
  <c r="J14" i="38"/>
  <c r="G14" i="38"/>
  <c r="D14" i="38"/>
  <c r="M13" i="38"/>
  <c r="J13" i="38"/>
  <c r="D13" i="38"/>
  <c r="M12" i="38"/>
  <c r="J12" i="38"/>
  <c r="D12" i="38"/>
  <c r="M11" i="38"/>
  <c r="J11" i="38"/>
  <c r="D11" i="38"/>
  <c r="G9" i="36"/>
  <c r="G10" i="36"/>
  <c r="O25" i="37"/>
  <c r="N25" i="37"/>
  <c r="M25" i="37"/>
  <c r="G25" i="37"/>
  <c r="D25" i="37"/>
  <c r="O24" i="37"/>
  <c r="N24" i="37"/>
  <c r="M24" i="37"/>
  <c r="J24" i="37"/>
  <c r="G24" i="37"/>
  <c r="D24" i="37"/>
  <c r="O23" i="37"/>
  <c r="N23" i="37"/>
  <c r="M23" i="37"/>
  <c r="J23" i="37"/>
  <c r="G23" i="37"/>
  <c r="D23" i="37"/>
  <c r="O22" i="37"/>
  <c r="N22" i="37"/>
  <c r="M22" i="37"/>
  <c r="J22" i="37"/>
  <c r="G22" i="37"/>
  <c r="D22" i="37"/>
  <c r="O21" i="37"/>
  <c r="N21" i="37"/>
  <c r="M21" i="37"/>
  <c r="J21" i="37"/>
  <c r="G21" i="37"/>
  <c r="D21" i="37"/>
  <c r="O20" i="37"/>
  <c r="N20" i="37"/>
  <c r="M20" i="37"/>
  <c r="J20" i="37"/>
  <c r="G20" i="37"/>
  <c r="D20" i="37"/>
  <c r="O19" i="37"/>
  <c r="N19" i="37"/>
  <c r="M19" i="37"/>
  <c r="J19" i="37"/>
  <c r="G19" i="37"/>
  <c r="D19" i="37"/>
  <c r="O18" i="37"/>
  <c r="N18" i="37"/>
  <c r="M18" i="37"/>
  <c r="J18" i="37"/>
  <c r="G18" i="37"/>
  <c r="D18" i="37"/>
  <c r="O17" i="37"/>
  <c r="N17" i="37"/>
  <c r="M17" i="37"/>
  <c r="J17" i="37"/>
  <c r="G17" i="37"/>
  <c r="D17" i="37"/>
  <c r="O16" i="37"/>
  <c r="N16" i="37"/>
  <c r="M16" i="37"/>
  <c r="J16" i="37"/>
  <c r="G16" i="37"/>
  <c r="D16" i="37"/>
  <c r="O15" i="37"/>
  <c r="N15" i="37"/>
  <c r="M15" i="37"/>
  <c r="J15" i="37"/>
  <c r="G15" i="37"/>
  <c r="D15" i="37"/>
  <c r="O14" i="37"/>
  <c r="N14" i="37"/>
  <c r="M14" i="37"/>
  <c r="J14" i="37"/>
  <c r="G14" i="37"/>
  <c r="D14" i="37"/>
  <c r="O13" i="37"/>
  <c r="N13" i="37"/>
  <c r="M13" i="37"/>
  <c r="J13" i="37"/>
  <c r="G13" i="37"/>
  <c r="D13" i="37"/>
  <c r="O12" i="37"/>
  <c r="N12" i="37"/>
  <c r="M12" i="37"/>
  <c r="J12" i="37"/>
  <c r="G12" i="37"/>
  <c r="D12" i="37"/>
  <c r="O11" i="37"/>
  <c r="N11" i="37"/>
  <c r="M11" i="37"/>
  <c r="J11" i="37"/>
  <c r="D11" i="37"/>
  <c r="O10" i="37"/>
  <c r="N10" i="37"/>
  <c r="M10" i="37"/>
  <c r="J10" i="37"/>
  <c r="D10" i="37"/>
  <c r="O24" i="36"/>
  <c r="N24" i="36"/>
  <c r="M24" i="36"/>
  <c r="G24" i="36"/>
  <c r="D24" i="36"/>
  <c r="O23" i="36"/>
  <c r="N23" i="36"/>
  <c r="M23" i="36"/>
  <c r="J23" i="36"/>
  <c r="G23" i="36"/>
  <c r="D23" i="36"/>
  <c r="O22" i="36"/>
  <c r="N22" i="36"/>
  <c r="M22" i="36"/>
  <c r="J22" i="36"/>
  <c r="G22" i="36"/>
  <c r="D22" i="36"/>
  <c r="O21" i="36"/>
  <c r="N21" i="36"/>
  <c r="M21" i="36"/>
  <c r="J21" i="36"/>
  <c r="G21" i="36"/>
  <c r="D21" i="36"/>
  <c r="O20" i="36"/>
  <c r="N20" i="36"/>
  <c r="M20" i="36"/>
  <c r="J20" i="36"/>
  <c r="G20" i="36"/>
  <c r="D20" i="36"/>
  <c r="O19" i="36"/>
  <c r="N19" i="36"/>
  <c r="M19" i="36"/>
  <c r="J19" i="36"/>
  <c r="G19" i="36"/>
  <c r="D19" i="36"/>
  <c r="O18" i="36"/>
  <c r="N18" i="36"/>
  <c r="M18" i="36"/>
  <c r="J18" i="36"/>
  <c r="G18" i="36"/>
  <c r="D18" i="36"/>
  <c r="O17" i="36"/>
  <c r="N17" i="36"/>
  <c r="M17" i="36"/>
  <c r="J17" i="36"/>
  <c r="G17" i="36"/>
  <c r="D17" i="36"/>
  <c r="O16" i="36"/>
  <c r="N16" i="36"/>
  <c r="M16" i="36"/>
  <c r="J16" i="36"/>
  <c r="G16" i="36"/>
  <c r="D16" i="36"/>
  <c r="O15" i="36"/>
  <c r="N15" i="36"/>
  <c r="M15" i="36"/>
  <c r="J15" i="36"/>
  <c r="G15" i="36"/>
  <c r="D15" i="36"/>
  <c r="O14" i="36"/>
  <c r="N14" i="36"/>
  <c r="M14" i="36"/>
  <c r="J14" i="36"/>
  <c r="G14" i="36"/>
  <c r="D14" i="36"/>
  <c r="O13" i="36"/>
  <c r="N13" i="36"/>
  <c r="M13" i="36"/>
  <c r="J13" i="36"/>
  <c r="G13" i="36"/>
  <c r="D13" i="36"/>
  <c r="O12" i="36"/>
  <c r="N12" i="36"/>
  <c r="M12" i="36"/>
  <c r="J12" i="36"/>
  <c r="G12" i="36"/>
  <c r="D12" i="36"/>
  <c r="O11" i="36"/>
  <c r="N11" i="36"/>
  <c r="M11" i="36"/>
  <c r="J11" i="36"/>
  <c r="G11" i="36"/>
  <c r="D11" i="36"/>
  <c r="O10" i="36"/>
  <c r="N10" i="36"/>
  <c r="M10" i="36"/>
  <c r="J10" i="36"/>
  <c r="D10" i="36"/>
  <c r="O9" i="36"/>
  <c r="N9" i="36"/>
  <c r="M9" i="36"/>
  <c r="J9" i="36"/>
  <c r="D9" i="36"/>
  <c r="O25" i="35"/>
  <c r="N25" i="35"/>
  <c r="M25" i="35"/>
  <c r="G25" i="35"/>
  <c r="D25" i="35"/>
  <c r="O24" i="35"/>
  <c r="N24" i="35"/>
  <c r="M24" i="35"/>
  <c r="J24" i="35"/>
  <c r="G24" i="35"/>
  <c r="D24" i="35"/>
  <c r="O23" i="35"/>
  <c r="N23" i="35"/>
  <c r="M23" i="35"/>
  <c r="J23" i="35"/>
  <c r="G23" i="35"/>
  <c r="D23" i="35"/>
  <c r="O22" i="35"/>
  <c r="N22" i="35"/>
  <c r="M22" i="35"/>
  <c r="J22" i="35"/>
  <c r="G22" i="35"/>
  <c r="D22" i="35"/>
  <c r="O21" i="35"/>
  <c r="N21" i="35"/>
  <c r="M21" i="35"/>
  <c r="J21" i="35"/>
  <c r="G21" i="35"/>
  <c r="D21" i="35"/>
  <c r="O20" i="35"/>
  <c r="N20" i="35"/>
  <c r="M20" i="35"/>
  <c r="J20" i="35"/>
  <c r="G20" i="35"/>
  <c r="D20" i="35"/>
  <c r="O19" i="35"/>
  <c r="N19" i="35"/>
  <c r="M19" i="35"/>
  <c r="J19" i="35"/>
  <c r="G19" i="35"/>
  <c r="D19" i="35"/>
  <c r="O18" i="35"/>
  <c r="N18" i="35"/>
  <c r="M18" i="35"/>
  <c r="J18" i="35"/>
  <c r="G18" i="35"/>
  <c r="D18" i="35"/>
  <c r="O17" i="35"/>
  <c r="N17" i="35"/>
  <c r="M17" i="35"/>
  <c r="J17" i="35"/>
  <c r="G17" i="35"/>
  <c r="D17" i="35"/>
  <c r="O16" i="35"/>
  <c r="N16" i="35"/>
  <c r="M16" i="35"/>
  <c r="J16" i="35"/>
  <c r="G16" i="35"/>
  <c r="D16" i="35"/>
  <c r="O15" i="35"/>
  <c r="N15" i="35"/>
  <c r="M15" i="35"/>
  <c r="J15" i="35"/>
  <c r="G15" i="35"/>
  <c r="D15" i="35"/>
  <c r="O14" i="35"/>
  <c r="N14" i="35"/>
  <c r="M14" i="35"/>
  <c r="J14" i="35"/>
  <c r="G14" i="35"/>
  <c r="D14" i="35"/>
  <c r="O13" i="35"/>
  <c r="N13" i="35"/>
  <c r="M13" i="35"/>
  <c r="J13" i="35"/>
  <c r="G13" i="35"/>
  <c r="D13" i="35"/>
  <c r="O12" i="35"/>
  <c r="N12" i="35"/>
  <c r="M12" i="35"/>
  <c r="J12" i="35"/>
  <c r="G12" i="35"/>
  <c r="D12" i="35"/>
  <c r="O11" i="35"/>
  <c r="N11" i="35"/>
  <c r="M11" i="35"/>
  <c r="J11" i="35"/>
  <c r="D11" i="35"/>
  <c r="O10" i="35"/>
  <c r="N10" i="35"/>
  <c r="M10" i="35"/>
  <c r="J10" i="35"/>
  <c r="D10" i="35"/>
  <c r="N26" i="34"/>
  <c r="N25" i="34"/>
  <c r="N24" i="34"/>
  <c r="N23" i="34"/>
  <c r="N22" i="34"/>
  <c r="N21" i="34"/>
  <c r="N20" i="34"/>
  <c r="N19" i="34"/>
  <c r="N18" i="34"/>
  <c r="N17" i="34"/>
  <c r="N16" i="34"/>
  <c r="N15" i="34"/>
  <c r="N14" i="34"/>
  <c r="N13" i="34"/>
  <c r="N12" i="34"/>
  <c r="N11" i="34"/>
  <c r="M23" i="29"/>
  <c r="G23" i="29"/>
  <c r="D23" i="29"/>
  <c r="M22" i="29"/>
  <c r="J22" i="29"/>
  <c r="G22" i="29"/>
  <c r="D22" i="29"/>
  <c r="M21" i="29"/>
  <c r="J21" i="29"/>
  <c r="G21" i="29"/>
  <c r="D21" i="29"/>
  <c r="M20" i="29"/>
  <c r="J20" i="29"/>
  <c r="G20" i="29"/>
  <c r="D20" i="29"/>
  <c r="M19" i="29"/>
  <c r="J19" i="29"/>
  <c r="G19" i="29"/>
  <c r="D19" i="29"/>
  <c r="M18" i="29"/>
  <c r="J18" i="29"/>
  <c r="G18" i="29"/>
  <c r="D18" i="29"/>
  <c r="M17" i="29"/>
  <c r="J17" i="29"/>
  <c r="G17" i="29"/>
  <c r="D17" i="29"/>
  <c r="M16" i="29"/>
  <c r="J16" i="29"/>
  <c r="G16" i="29"/>
  <c r="D16" i="29"/>
  <c r="M15" i="29"/>
  <c r="J15" i="29"/>
  <c r="G15" i="29"/>
  <c r="D15" i="29"/>
  <c r="M14" i="29"/>
  <c r="J14" i="29"/>
  <c r="G14" i="29"/>
  <c r="D14" i="29"/>
  <c r="M13" i="29"/>
  <c r="J13" i="29"/>
  <c r="G13" i="29"/>
  <c r="D13" i="29"/>
  <c r="M12" i="29"/>
  <c r="J12" i="29"/>
  <c r="G12" i="29"/>
  <c r="D12" i="29"/>
  <c r="M11" i="29"/>
  <c r="J11" i="29"/>
  <c r="G11" i="29"/>
  <c r="D11" i="29"/>
  <c r="M10" i="29"/>
  <c r="J10" i="29"/>
  <c r="G10" i="29"/>
  <c r="D10" i="29"/>
  <c r="M9" i="29"/>
  <c r="J9" i="29"/>
  <c r="G9" i="29"/>
  <c r="D9" i="29"/>
  <c r="M8" i="29"/>
  <c r="J8" i="29"/>
  <c r="G8" i="29"/>
  <c r="D8" i="29"/>
  <c r="M8" i="28"/>
  <c r="M9" i="28"/>
  <c r="M10" i="28"/>
  <c r="M11" i="28"/>
  <c r="M12" i="28"/>
  <c r="G8" i="28"/>
  <c r="G9" i="28"/>
  <c r="G10" i="28"/>
  <c r="G11" i="28"/>
  <c r="G12" i="28"/>
  <c r="G13" i="28"/>
  <c r="G14" i="28"/>
  <c r="G15" i="28"/>
  <c r="L31" i="27"/>
  <c r="K31" i="27"/>
  <c r="I31" i="27"/>
  <c r="H31" i="27"/>
  <c r="J31" i="27" s="1"/>
  <c r="F31" i="27"/>
  <c r="E31" i="27"/>
  <c r="G31" i="27" s="1"/>
  <c r="C31" i="27"/>
  <c r="B31" i="27"/>
  <c r="O30" i="27"/>
  <c r="N30" i="27"/>
  <c r="M30" i="27"/>
  <c r="G30" i="27"/>
  <c r="D30" i="27"/>
  <c r="O29" i="27"/>
  <c r="N29" i="27"/>
  <c r="M29" i="27"/>
  <c r="J29" i="27"/>
  <c r="G29" i="27"/>
  <c r="D29" i="27"/>
  <c r="O28" i="27"/>
  <c r="N28" i="27"/>
  <c r="M28" i="27"/>
  <c r="J28" i="27"/>
  <c r="G28" i="27"/>
  <c r="D28" i="27"/>
  <c r="O27" i="27"/>
  <c r="N27" i="27"/>
  <c r="M27" i="27"/>
  <c r="J27" i="27"/>
  <c r="G27" i="27"/>
  <c r="D27" i="27"/>
  <c r="O26" i="27"/>
  <c r="N26" i="27"/>
  <c r="M26" i="27"/>
  <c r="J26" i="27"/>
  <c r="G26" i="27"/>
  <c r="D26" i="27"/>
  <c r="O25" i="27"/>
  <c r="N25" i="27"/>
  <c r="M25" i="27"/>
  <c r="J25" i="27"/>
  <c r="G25" i="27"/>
  <c r="D25" i="27"/>
  <c r="O24" i="27"/>
  <c r="N24" i="27"/>
  <c r="M24" i="27"/>
  <c r="J24" i="27"/>
  <c r="G24" i="27"/>
  <c r="D24" i="27"/>
  <c r="O23" i="27"/>
  <c r="N23" i="27"/>
  <c r="M23" i="27"/>
  <c r="J23" i="27"/>
  <c r="G23" i="27"/>
  <c r="D23" i="27"/>
  <c r="O22" i="27"/>
  <c r="N22" i="27"/>
  <c r="M22" i="27"/>
  <c r="J22" i="27"/>
  <c r="G22" i="27"/>
  <c r="D22" i="27"/>
  <c r="O21" i="27"/>
  <c r="N21" i="27"/>
  <c r="M21" i="27"/>
  <c r="J21" i="27"/>
  <c r="G21" i="27"/>
  <c r="D21" i="27"/>
  <c r="O20" i="27"/>
  <c r="N20" i="27"/>
  <c r="M20" i="27"/>
  <c r="J20" i="27"/>
  <c r="G20" i="27"/>
  <c r="D20" i="27"/>
  <c r="O19" i="27"/>
  <c r="N19" i="27"/>
  <c r="M19" i="27"/>
  <c r="J19" i="27"/>
  <c r="G19" i="27"/>
  <c r="D19" i="27"/>
  <c r="O18" i="27"/>
  <c r="N18" i="27"/>
  <c r="M18" i="27"/>
  <c r="J18" i="27"/>
  <c r="G18" i="27"/>
  <c r="D18" i="27"/>
  <c r="O17" i="27"/>
  <c r="N17" i="27"/>
  <c r="M17" i="27"/>
  <c r="J17" i="27"/>
  <c r="G17" i="27"/>
  <c r="D17" i="27"/>
  <c r="O16" i="27"/>
  <c r="N16" i="27"/>
  <c r="M16" i="27"/>
  <c r="J16" i="27"/>
  <c r="G16" i="27"/>
  <c r="D16" i="27"/>
  <c r="O15" i="27"/>
  <c r="N15" i="27"/>
  <c r="M15" i="27"/>
  <c r="J15" i="27"/>
  <c r="G15" i="27"/>
  <c r="D15" i="27"/>
  <c r="D19" i="24"/>
  <c r="D20" i="24"/>
  <c r="D21" i="24"/>
  <c r="D22" i="24"/>
  <c r="D23" i="24"/>
  <c r="D24" i="24"/>
  <c r="G10" i="24"/>
  <c r="G11" i="24"/>
  <c r="G12" i="24"/>
  <c r="G13" i="24"/>
  <c r="G17" i="24"/>
  <c r="G18" i="24"/>
  <c r="G19" i="24"/>
  <c r="G21" i="24"/>
  <c r="G22" i="24"/>
  <c r="G23" i="24"/>
  <c r="G24" i="24"/>
  <c r="M22" i="21"/>
  <c r="M23" i="21"/>
  <c r="M24" i="21"/>
  <c r="J22" i="21"/>
  <c r="J23" i="21"/>
  <c r="J24" i="21"/>
  <c r="B25" i="21"/>
  <c r="G12" i="25"/>
  <c r="G15" i="42"/>
  <c r="M30" i="42"/>
  <c r="G30" i="42"/>
  <c r="D30" i="42"/>
  <c r="M29" i="42"/>
  <c r="J29" i="42"/>
  <c r="G29" i="42"/>
  <c r="D29" i="42"/>
  <c r="M28" i="42"/>
  <c r="J28" i="42"/>
  <c r="G28" i="42"/>
  <c r="D28" i="42"/>
  <c r="M27" i="42"/>
  <c r="J27" i="42"/>
  <c r="G27" i="42"/>
  <c r="D27" i="42"/>
  <c r="M26" i="42"/>
  <c r="J26" i="42"/>
  <c r="G26" i="42"/>
  <c r="D26" i="42"/>
  <c r="M25" i="42"/>
  <c r="J25" i="42"/>
  <c r="G25" i="42"/>
  <c r="D25" i="42"/>
  <c r="M24" i="42"/>
  <c r="J24" i="42"/>
  <c r="G24" i="42"/>
  <c r="D24" i="42"/>
  <c r="M23" i="42"/>
  <c r="J23" i="42"/>
  <c r="G23" i="42"/>
  <c r="D23" i="42"/>
  <c r="M22" i="42"/>
  <c r="J22" i="42"/>
  <c r="G22" i="42"/>
  <c r="D22" i="42"/>
  <c r="M21" i="42"/>
  <c r="J21" i="42"/>
  <c r="G21" i="42"/>
  <c r="D21" i="42"/>
  <c r="M20" i="42"/>
  <c r="J20" i="42"/>
  <c r="G20" i="42"/>
  <c r="D20" i="42"/>
  <c r="M19" i="42"/>
  <c r="J19" i="42"/>
  <c r="G19" i="42"/>
  <c r="D19" i="42"/>
  <c r="M18" i="42"/>
  <c r="J18" i="42"/>
  <c r="G18" i="42"/>
  <c r="D18" i="42"/>
  <c r="M17" i="42"/>
  <c r="J17" i="42"/>
  <c r="G17" i="42"/>
  <c r="D17" i="42"/>
  <c r="M16" i="42"/>
  <c r="J16" i="42"/>
  <c r="G16" i="42"/>
  <c r="D16" i="42"/>
  <c r="M15" i="42"/>
  <c r="J15" i="42"/>
  <c r="D15" i="42"/>
  <c r="H48" i="43"/>
  <c r="I48" i="43"/>
  <c r="J48" i="43" s="1"/>
  <c r="H49" i="43"/>
  <c r="I49" i="43"/>
  <c r="J49" i="43"/>
  <c r="H50" i="43"/>
  <c r="I50" i="43"/>
  <c r="J50" i="43"/>
  <c r="B51" i="43"/>
  <c r="F51" i="43"/>
  <c r="F47" i="6"/>
  <c r="E47" i="6"/>
  <c r="D47" i="6"/>
  <c r="C47" i="6"/>
  <c r="B47" i="6"/>
  <c r="G34" i="6"/>
  <c r="G35" i="6"/>
  <c r="G36" i="6"/>
  <c r="G37" i="6"/>
  <c r="G38" i="6"/>
  <c r="G39" i="6"/>
  <c r="G40" i="6"/>
  <c r="G41" i="6"/>
  <c r="G42" i="6"/>
  <c r="G43" i="6"/>
  <c r="G44" i="6"/>
  <c r="G45" i="6"/>
  <c r="G46" i="6"/>
  <c r="G37" i="5"/>
  <c r="G38" i="5"/>
  <c r="G39" i="5"/>
  <c r="G40" i="5"/>
  <c r="G41" i="5"/>
  <c r="G42" i="5"/>
  <c r="G43" i="5"/>
  <c r="G44" i="5"/>
  <c r="G45" i="5"/>
  <c r="G46" i="5"/>
  <c r="G47" i="5"/>
  <c r="G32" i="5"/>
  <c r="E51" i="43"/>
  <c r="C51" i="43"/>
  <c r="B48" i="5"/>
  <c r="F48" i="5"/>
  <c r="E48" i="5"/>
  <c r="D48" i="5"/>
  <c r="C48" i="5"/>
  <c r="D31" i="27" l="1"/>
  <c r="M31" i="27"/>
  <c r="P24" i="36"/>
  <c r="N27" i="34"/>
  <c r="P26" i="10"/>
  <c r="P24" i="28"/>
  <c r="P24" i="29"/>
  <c r="P22" i="27"/>
  <c r="P28" i="27"/>
  <c r="P29" i="27"/>
  <c r="P27" i="27"/>
  <c r="P24" i="27"/>
  <c r="P25" i="27"/>
  <c r="P26" i="27"/>
  <c r="P30" i="27"/>
  <c r="P13" i="36"/>
  <c r="P17" i="36"/>
  <c r="P21" i="36"/>
  <c r="P9" i="36"/>
  <c r="P10" i="36"/>
  <c r="P14" i="36"/>
  <c r="P18" i="36"/>
  <c r="P22" i="36"/>
  <c r="P11" i="36"/>
  <c r="P15" i="36"/>
  <c r="P19" i="36"/>
  <c r="P23" i="36"/>
  <c r="P12" i="36"/>
  <c r="P16" i="36"/>
  <c r="P20" i="36"/>
  <c r="P13" i="35"/>
  <c r="P17" i="35"/>
  <c r="P21" i="35"/>
  <c r="P25" i="35"/>
  <c r="P14" i="35"/>
  <c r="P18" i="35"/>
  <c r="P22" i="35"/>
  <c r="P10" i="35"/>
  <c r="P11" i="35"/>
  <c r="P15" i="35"/>
  <c r="P19" i="35"/>
  <c r="P23" i="35"/>
  <c r="P12" i="35"/>
  <c r="P16" i="35"/>
  <c r="P20" i="35"/>
  <c r="P24" i="35"/>
  <c r="P14" i="37"/>
  <c r="P18" i="37"/>
  <c r="P22" i="37"/>
  <c r="P10" i="37"/>
  <c r="P11" i="37"/>
  <c r="P15" i="37"/>
  <c r="P19" i="37"/>
  <c r="P23" i="37"/>
  <c r="P12" i="37"/>
  <c r="P16" i="37"/>
  <c r="P20" i="37"/>
  <c r="P24" i="37"/>
  <c r="P13" i="37"/>
  <c r="P17" i="37"/>
  <c r="P21" i="37"/>
  <c r="P25" i="37"/>
  <c r="S8" i="29"/>
  <c r="S16" i="29"/>
  <c r="S17" i="29"/>
  <c r="S12" i="29"/>
  <c r="S20" i="29"/>
  <c r="S9" i="29"/>
  <c r="S13" i="29"/>
  <c r="S21" i="29"/>
  <c r="S10" i="29"/>
  <c r="S14" i="29"/>
  <c r="S18" i="29"/>
  <c r="S22" i="29"/>
  <c r="S11" i="29"/>
  <c r="S15" i="29"/>
  <c r="S19" i="29"/>
  <c r="S23" i="29"/>
  <c r="P23" i="27"/>
  <c r="P21" i="27"/>
  <c r="P20" i="27"/>
  <c r="P19" i="27"/>
  <c r="P18" i="27"/>
  <c r="P17" i="27"/>
  <c r="P16" i="27"/>
  <c r="N31" i="27"/>
  <c r="P15" i="27"/>
  <c r="O31" i="27"/>
  <c r="D51" i="43"/>
  <c r="P31" i="27" l="1"/>
  <c r="M13" i="24" l="1"/>
  <c r="M14" i="24"/>
  <c r="M15" i="24"/>
  <c r="M16" i="24"/>
  <c r="M17" i="24"/>
  <c r="M18" i="24"/>
  <c r="M19" i="24"/>
  <c r="M20" i="24"/>
  <c r="M21" i="24"/>
  <c r="M22" i="24"/>
  <c r="M23" i="24"/>
  <c r="J11" i="24"/>
  <c r="J17" i="24"/>
  <c r="M10" i="24"/>
  <c r="M9" i="21"/>
  <c r="M10" i="10"/>
  <c r="G13" i="25"/>
  <c r="M12" i="25"/>
  <c r="O27" i="25"/>
  <c r="N27" i="25"/>
  <c r="M27" i="25"/>
  <c r="G27" i="25"/>
  <c r="D27" i="25"/>
  <c r="O26" i="25"/>
  <c r="N26" i="25"/>
  <c r="M26" i="25"/>
  <c r="J26" i="25"/>
  <c r="G26" i="25"/>
  <c r="D26" i="25"/>
  <c r="O25" i="25"/>
  <c r="N25" i="25"/>
  <c r="M25" i="25"/>
  <c r="J25" i="25"/>
  <c r="G25" i="25"/>
  <c r="D25" i="25"/>
  <c r="O24" i="25"/>
  <c r="N24" i="25"/>
  <c r="M24" i="25"/>
  <c r="J24" i="25"/>
  <c r="G24" i="25"/>
  <c r="D24" i="25"/>
  <c r="O23" i="25"/>
  <c r="N23" i="25"/>
  <c r="M23" i="25"/>
  <c r="J23" i="25"/>
  <c r="G23" i="25"/>
  <c r="D23" i="25"/>
  <c r="O22" i="25"/>
  <c r="N22" i="25"/>
  <c r="M22" i="25"/>
  <c r="J22" i="25"/>
  <c r="G22" i="25"/>
  <c r="D22" i="25"/>
  <c r="O21" i="25"/>
  <c r="N21" i="25"/>
  <c r="M21" i="25"/>
  <c r="J21" i="25"/>
  <c r="G21" i="25"/>
  <c r="D21" i="25"/>
  <c r="O20" i="25"/>
  <c r="N20" i="25"/>
  <c r="M20" i="25"/>
  <c r="J20" i="25"/>
  <c r="G20" i="25"/>
  <c r="D20" i="25"/>
  <c r="O19" i="25"/>
  <c r="N19" i="25"/>
  <c r="M19" i="25"/>
  <c r="J19" i="25"/>
  <c r="G19" i="25"/>
  <c r="D19" i="25"/>
  <c r="O18" i="25"/>
  <c r="N18" i="25"/>
  <c r="M18" i="25"/>
  <c r="J18" i="25"/>
  <c r="G18" i="25"/>
  <c r="D18" i="25"/>
  <c r="O17" i="25"/>
  <c r="N17" i="25"/>
  <c r="M17" i="25"/>
  <c r="J17" i="25"/>
  <c r="G17" i="25"/>
  <c r="D17" i="25"/>
  <c r="O16" i="25"/>
  <c r="N16" i="25"/>
  <c r="M16" i="25"/>
  <c r="J16" i="25"/>
  <c r="G16" i="25"/>
  <c r="D16" i="25"/>
  <c r="O15" i="25"/>
  <c r="N15" i="25"/>
  <c r="M15" i="25"/>
  <c r="J15" i="25"/>
  <c r="G15" i="25"/>
  <c r="D15" i="25"/>
  <c r="O14" i="25"/>
  <c r="N14" i="25"/>
  <c r="M14" i="25"/>
  <c r="J14" i="25"/>
  <c r="G14" i="25"/>
  <c r="D14" i="25"/>
  <c r="O13" i="25"/>
  <c r="N13" i="25"/>
  <c r="M13" i="25"/>
  <c r="J13" i="25"/>
  <c r="D13" i="25"/>
  <c r="O12" i="25"/>
  <c r="N12" i="25"/>
  <c r="J12" i="25"/>
  <c r="D12" i="25"/>
  <c r="M9" i="17"/>
  <c r="H42" i="43"/>
  <c r="I42" i="43"/>
  <c r="H43" i="43"/>
  <c r="I43" i="43"/>
  <c r="H44" i="43"/>
  <c r="I44" i="43"/>
  <c r="H45" i="43"/>
  <c r="I45" i="43"/>
  <c r="H46" i="43"/>
  <c r="I46" i="43"/>
  <c r="H47" i="43"/>
  <c r="I47" i="43"/>
  <c r="M23" i="28"/>
  <c r="G23" i="28"/>
  <c r="D23" i="28"/>
  <c r="M22" i="28"/>
  <c r="J22" i="28"/>
  <c r="G22" i="28"/>
  <c r="D22" i="28"/>
  <c r="M21" i="28"/>
  <c r="J21" i="28"/>
  <c r="G21" i="28"/>
  <c r="D21" i="28"/>
  <c r="M20" i="28"/>
  <c r="J20" i="28"/>
  <c r="G20" i="28"/>
  <c r="D20" i="28"/>
  <c r="M19" i="28"/>
  <c r="J19" i="28"/>
  <c r="G19" i="28"/>
  <c r="D19" i="28"/>
  <c r="M18" i="28"/>
  <c r="J18" i="28"/>
  <c r="G18" i="28"/>
  <c r="D18" i="28"/>
  <c r="M17" i="28"/>
  <c r="J17" i="28"/>
  <c r="G17" i="28"/>
  <c r="D17" i="28"/>
  <c r="M16" i="28"/>
  <c r="J16" i="28"/>
  <c r="G16" i="28"/>
  <c r="D16" i="28"/>
  <c r="M15" i="28"/>
  <c r="J15" i="28"/>
  <c r="D15" i="28"/>
  <c r="M14" i="28"/>
  <c r="J14" i="28"/>
  <c r="D14" i="28"/>
  <c r="M13" i="28"/>
  <c r="J13" i="28"/>
  <c r="D13" i="28"/>
  <c r="J12" i="28"/>
  <c r="D12" i="28"/>
  <c r="J11" i="28"/>
  <c r="D11" i="28"/>
  <c r="J10" i="28"/>
  <c r="D10" i="28"/>
  <c r="J9" i="28"/>
  <c r="D9" i="28"/>
  <c r="J8" i="28"/>
  <c r="D8" i="28"/>
  <c r="M11" i="34"/>
  <c r="M11" i="41"/>
  <c r="B26" i="37"/>
  <c r="P12" i="25" l="1"/>
  <c r="P13" i="25"/>
  <c r="P15" i="25"/>
  <c r="P17" i="25"/>
  <c r="P19" i="25"/>
  <c r="P21" i="25"/>
  <c r="P23" i="25"/>
  <c r="P25" i="25"/>
  <c r="P26" i="25"/>
  <c r="P27" i="25"/>
  <c r="P14" i="25"/>
  <c r="P16" i="25"/>
  <c r="P18" i="25"/>
  <c r="P20" i="25"/>
  <c r="P22" i="25"/>
  <c r="P24" i="25"/>
  <c r="J47" i="43"/>
  <c r="J46" i="43"/>
  <c r="J45" i="43"/>
  <c r="J44" i="43"/>
  <c r="J43" i="43"/>
  <c r="J42" i="43"/>
  <c r="M10" i="21" l="1"/>
  <c r="E25" i="21"/>
  <c r="K26" i="10"/>
  <c r="I25" i="21"/>
  <c r="K25" i="21"/>
  <c r="H25" i="21"/>
  <c r="M12" i="41"/>
  <c r="M13" i="41"/>
  <c r="M14" i="41"/>
  <c r="M15" i="41"/>
  <c r="G14" i="41"/>
  <c r="M12" i="34"/>
  <c r="G13" i="34"/>
  <c r="G14" i="34"/>
  <c r="G15" i="34"/>
  <c r="E24" i="29"/>
  <c r="O30" i="42"/>
  <c r="N30" i="42"/>
  <c r="O29" i="42"/>
  <c r="N29" i="42"/>
  <c r="O28" i="42"/>
  <c r="N28" i="42"/>
  <c r="O27" i="42"/>
  <c r="N27" i="42"/>
  <c r="O26" i="42"/>
  <c r="N26" i="42"/>
  <c r="O25" i="42"/>
  <c r="N25" i="42"/>
  <c r="O24" i="42"/>
  <c r="N24" i="42"/>
  <c r="O23" i="42"/>
  <c r="N23" i="42"/>
  <c r="O22" i="42"/>
  <c r="N22" i="42"/>
  <c r="O21" i="42"/>
  <c r="N21" i="42"/>
  <c r="O20" i="42"/>
  <c r="N20" i="42"/>
  <c r="O19" i="42"/>
  <c r="N19" i="42"/>
  <c r="O18" i="42"/>
  <c r="N18" i="42"/>
  <c r="O17" i="42"/>
  <c r="N17" i="42"/>
  <c r="O16" i="42"/>
  <c r="N16" i="42"/>
  <c r="O15" i="42"/>
  <c r="N15" i="42"/>
  <c r="G14" i="24"/>
  <c r="G15" i="24"/>
  <c r="M10" i="17"/>
  <c r="M11" i="17"/>
  <c r="M11" i="10"/>
  <c r="M12" i="10"/>
  <c r="M13" i="10"/>
  <c r="M14" i="10"/>
  <c r="M15" i="10"/>
  <c r="M16" i="10"/>
  <c r="J25" i="10"/>
  <c r="J24" i="10"/>
  <c r="J23" i="10"/>
  <c r="J22" i="10"/>
  <c r="G12" i="10"/>
  <c r="G13" i="10"/>
  <c r="G14" i="10"/>
  <c r="P21" i="42" l="1"/>
  <c r="P24" i="42"/>
  <c r="P28" i="42"/>
  <c r="P17" i="42"/>
  <c r="P25" i="42"/>
  <c r="P29" i="42"/>
  <c r="P27" i="42"/>
  <c r="P22" i="42"/>
  <c r="P30" i="42"/>
  <c r="P23" i="42"/>
  <c r="P26" i="42"/>
  <c r="P16" i="42"/>
  <c r="P20" i="42"/>
  <c r="P19" i="42"/>
  <c r="P15" i="42"/>
  <c r="P18" i="42"/>
  <c r="O24" i="21" l="1"/>
  <c r="N24" i="21"/>
  <c r="G24" i="21"/>
  <c r="D24" i="21"/>
  <c r="O23" i="21"/>
  <c r="N23" i="21"/>
  <c r="G23" i="21"/>
  <c r="D23" i="21"/>
  <c r="O22" i="21"/>
  <c r="N22" i="21"/>
  <c r="G22" i="21"/>
  <c r="D22" i="21"/>
  <c r="O21" i="21"/>
  <c r="N21" i="21"/>
  <c r="M21" i="21"/>
  <c r="J21" i="21"/>
  <c r="G21" i="21"/>
  <c r="D21" i="21"/>
  <c r="O20" i="21"/>
  <c r="N20" i="21"/>
  <c r="M20" i="21"/>
  <c r="J20" i="21"/>
  <c r="G20" i="21"/>
  <c r="D20" i="21"/>
  <c r="O19" i="21"/>
  <c r="N19" i="21"/>
  <c r="M19" i="21"/>
  <c r="J19" i="21"/>
  <c r="G19" i="21"/>
  <c r="D19" i="21"/>
  <c r="O18" i="21"/>
  <c r="N18" i="21"/>
  <c r="M18" i="21"/>
  <c r="J18" i="21"/>
  <c r="G18" i="21"/>
  <c r="D18" i="21"/>
  <c r="O17" i="21"/>
  <c r="N17" i="21"/>
  <c r="M17" i="21"/>
  <c r="J17" i="21"/>
  <c r="G17" i="21"/>
  <c r="D17" i="21"/>
  <c r="O16" i="21"/>
  <c r="N16" i="21"/>
  <c r="M16" i="21"/>
  <c r="J16" i="21"/>
  <c r="G16" i="21"/>
  <c r="D16" i="21"/>
  <c r="O15" i="21"/>
  <c r="N15" i="21"/>
  <c r="M15" i="21"/>
  <c r="J15" i="21"/>
  <c r="G15" i="21"/>
  <c r="D15" i="21"/>
  <c r="O14" i="21"/>
  <c r="N14" i="21"/>
  <c r="M14" i="21"/>
  <c r="J14" i="21"/>
  <c r="G14" i="21"/>
  <c r="D14" i="21"/>
  <c r="O13" i="21"/>
  <c r="N13" i="21"/>
  <c r="M13" i="21"/>
  <c r="J13" i="21"/>
  <c r="D13" i="21"/>
  <c r="O12" i="21"/>
  <c r="N12" i="21"/>
  <c r="M12" i="21"/>
  <c r="J12" i="21"/>
  <c r="D12" i="21"/>
  <c r="O11" i="21"/>
  <c r="N11" i="21"/>
  <c r="M11" i="21"/>
  <c r="J11" i="21"/>
  <c r="D11" i="21"/>
  <c r="O10" i="21"/>
  <c r="N10" i="21"/>
  <c r="J10" i="21"/>
  <c r="D10" i="21"/>
  <c r="O9" i="21"/>
  <c r="N9" i="21"/>
  <c r="J9" i="21"/>
  <c r="D9" i="21"/>
  <c r="N25" i="21" l="1"/>
  <c r="O25" i="21"/>
  <c r="P12" i="21"/>
  <c r="P11" i="21"/>
  <c r="P15" i="21"/>
  <c r="P19" i="21"/>
  <c r="P23" i="21"/>
  <c r="P13" i="21"/>
  <c r="P21" i="21"/>
  <c r="P24" i="21"/>
  <c r="P20" i="21"/>
  <c r="P14" i="21"/>
  <c r="P22" i="21"/>
  <c r="P17" i="21"/>
  <c r="P9" i="21"/>
  <c r="P10" i="21"/>
  <c r="P18" i="21"/>
  <c r="P16" i="21"/>
  <c r="O26" i="38"/>
  <c r="N26" i="38"/>
  <c r="O25" i="38"/>
  <c r="N25" i="38"/>
  <c r="O24" i="38"/>
  <c r="N24" i="38"/>
  <c r="O23" i="38"/>
  <c r="N23" i="38"/>
  <c r="O22" i="38"/>
  <c r="N22" i="38"/>
  <c r="O21" i="38"/>
  <c r="N21" i="38"/>
  <c r="O20" i="38"/>
  <c r="N20" i="38"/>
  <c r="O19" i="38"/>
  <c r="N19" i="38"/>
  <c r="O18" i="38"/>
  <c r="N18" i="38"/>
  <c r="O17" i="38"/>
  <c r="N17" i="38"/>
  <c r="O16" i="38"/>
  <c r="N16" i="38"/>
  <c r="O15" i="38"/>
  <c r="N15" i="38"/>
  <c r="O14" i="38"/>
  <c r="N14" i="38"/>
  <c r="O13" i="38"/>
  <c r="N13" i="38"/>
  <c r="O12" i="38"/>
  <c r="N12" i="38"/>
  <c r="O11" i="38"/>
  <c r="N11" i="38"/>
  <c r="P14" i="38" l="1"/>
  <c r="P18" i="38"/>
  <c r="P22" i="38"/>
  <c r="P15" i="38"/>
  <c r="P17" i="38"/>
  <c r="P23" i="38"/>
  <c r="P25" i="38"/>
  <c r="P24" i="38"/>
  <c r="P21" i="38"/>
  <c r="P19" i="38"/>
  <c r="P12" i="38"/>
  <c r="P16" i="38"/>
  <c r="P11" i="38"/>
  <c r="P13" i="38"/>
  <c r="P20" i="38"/>
  <c r="P26" i="38"/>
  <c r="O24" i="24" l="1"/>
  <c r="P24" i="24" s="1"/>
  <c r="N24" i="24"/>
  <c r="O23" i="24"/>
  <c r="P23" i="24" s="1"/>
  <c r="N23" i="24"/>
  <c r="O22" i="24"/>
  <c r="P22" i="24" s="1"/>
  <c r="N22" i="24"/>
  <c r="O21" i="24"/>
  <c r="N21" i="24"/>
  <c r="O20" i="24"/>
  <c r="N20" i="24"/>
  <c r="O19" i="24"/>
  <c r="N19" i="24"/>
  <c r="O18" i="24"/>
  <c r="N18" i="24"/>
  <c r="D18" i="24"/>
  <c r="O17" i="24"/>
  <c r="N17" i="24"/>
  <c r="D17" i="24"/>
  <c r="O16" i="24"/>
  <c r="N16" i="24"/>
  <c r="G16" i="24"/>
  <c r="D16" i="24"/>
  <c r="O15" i="24"/>
  <c r="N15" i="24"/>
  <c r="D15" i="24"/>
  <c r="O14" i="24"/>
  <c r="N14" i="24"/>
  <c r="D14" i="24"/>
  <c r="O13" i="24"/>
  <c r="N13" i="24"/>
  <c r="D13" i="24"/>
  <c r="O12" i="24"/>
  <c r="N12" i="24"/>
  <c r="M12" i="24"/>
  <c r="D12" i="24"/>
  <c r="O11" i="24"/>
  <c r="N11" i="24"/>
  <c r="D11" i="24"/>
  <c r="O10" i="24"/>
  <c r="N10" i="24"/>
  <c r="D10" i="24"/>
  <c r="O24" i="17"/>
  <c r="N24" i="17"/>
  <c r="G24" i="17"/>
  <c r="D24" i="17"/>
  <c r="O23" i="17"/>
  <c r="N23" i="17"/>
  <c r="G23" i="17"/>
  <c r="D23" i="17"/>
  <c r="O22" i="17"/>
  <c r="N22" i="17"/>
  <c r="G22" i="17"/>
  <c r="D22" i="17"/>
  <c r="O21" i="17"/>
  <c r="N21" i="17"/>
  <c r="G21" i="17"/>
  <c r="D21" i="17"/>
  <c r="O20" i="17"/>
  <c r="N20" i="17"/>
  <c r="G20" i="17"/>
  <c r="D20" i="17"/>
  <c r="O19" i="17"/>
  <c r="N19" i="17"/>
  <c r="G19" i="17"/>
  <c r="D19" i="17"/>
  <c r="O18" i="17"/>
  <c r="N18" i="17"/>
  <c r="M18" i="17"/>
  <c r="J18" i="17"/>
  <c r="G18" i="17"/>
  <c r="D18" i="17"/>
  <c r="O17" i="17"/>
  <c r="N17" i="17"/>
  <c r="M17" i="17"/>
  <c r="J17" i="17"/>
  <c r="G17" i="17"/>
  <c r="D17" i="17"/>
  <c r="O16" i="17"/>
  <c r="N16" i="17"/>
  <c r="M16" i="17"/>
  <c r="J16" i="17"/>
  <c r="G16" i="17"/>
  <c r="D16" i="17"/>
  <c r="O15" i="17"/>
  <c r="N15" i="17"/>
  <c r="M15" i="17"/>
  <c r="J15" i="17"/>
  <c r="G15" i="17"/>
  <c r="D15" i="17"/>
  <c r="O14" i="17"/>
  <c r="N14" i="17"/>
  <c r="M14" i="17"/>
  <c r="J14" i="17"/>
  <c r="G14" i="17"/>
  <c r="D14" i="17"/>
  <c r="O13" i="17"/>
  <c r="N13" i="17"/>
  <c r="M13" i="17"/>
  <c r="J13" i="17"/>
  <c r="D13" i="17"/>
  <c r="O12" i="17"/>
  <c r="N12" i="17"/>
  <c r="M12" i="17"/>
  <c r="J12" i="17"/>
  <c r="D12" i="17"/>
  <c r="O11" i="17"/>
  <c r="N11" i="17"/>
  <c r="J11" i="17"/>
  <c r="D11" i="17"/>
  <c r="O10" i="17"/>
  <c r="N10" i="17"/>
  <c r="J10" i="17"/>
  <c r="D10" i="17"/>
  <c r="O9" i="17"/>
  <c r="N9" i="17"/>
  <c r="J9" i="17"/>
  <c r="D9" i="17"/>
  <c r="L26" i="10"/>
  <c r="I26" i="10"/>
  <c r="H26" i="10"/>
  <c r="F26" i="10"/>
  <c r="E26" i="10"/>
  <c r="C26" i="10"/>
  <c r="B26" i="10"/>
  <c r="M25" i="10"/>
  <c r="G25" i="10"/>
  <c r="D25" i="10"/>
  <c r="M24" i="10"/>
  <c r="G24" i="10"/>
  <c r="D24" i="10"/>
  <c r="M23" i="10"/>
  <c r="G23" i="10"/>
  <c r="D23" i="10"/>
  <c r="M22" i="10"/>
  <c r="G22" i="10"/>
  <c r="D22" i="10"/>
  <c r="M21" i="10"/>
  <c r="J21" i="10"/>
  <c r="G21" i="10"/>
  <c r="D21" i="10"/>
  <c r="M20" i="10"/>
  <c r="J20" i="10"/>
  <c r="G20" i="10"/>
  <c r="D20" i="10"/>
  <c r="M19" i="10"/>
  <c r="J19" i="10"/>
  <c r="G19" i="10"/>
  <c r="D19" i="10"/>
  <c r="M18" i="10"/>
  <c r="J18" i="10"/>
  <c r="G18" i="10"/>
  <c r="D18" i="10"/>
  <c r="M17" i="10"/>
  <c r="J17" i="10"/>
  <c r="G17" i="10"/>
  <c r="D17" i="10"/>
  <c r="J16" i="10"/>
  <c r="G16" i="10"/>
  <c r="D16" i="10"/>
  <c r="J15" i="10"/>
  <c r="G15" i="10"/>
  <c r="D15" i="10"/>
  <c r="J14" i="10"/>
  <c r="D14" i="10"/>
  <c r="J13" i="10"/>
  <c r="D13" i="10"/>
  <c r="J12" i="10"/>
  <c r="D12" i="10"/>
  <c r="J11" i="10"/>
  <c r="D11" i="10"/>
  <c r="J10" i="10"/>
  <c r="D10" i="10"/>
  <c r="P14" i="24" l="1"/>
  <c r="N26" i="24"/>
  <c r="P17" i="24"/>
  <c r="P11" i="24"/>
  <c r="P13" i="24"/>
  <c r="P10" i="17"/>
  <c r="Q26" i="10"/>
  <c r="M26" i="10"/>
  <c r="D26" i="10"/>
  <c r="S25" i="10"/>
  <c r="S21" i="10"/>
  <c r="P24" i="17"/>
  <c r="P12" i="24"/>
  <c r="J26" i="10"/>
  <c r="S16" i="10"/>
  <c r="G26" i="10"/>
  <c r="P15" i="17"/>
  <c r="P10" i="24"/>
  <c r="S14" i="10"/>
  <c r="S13" i="10"/>
  <c r="S17" i="10"/>
  <c r="P21" i="24"/>
  <c r="P17" i="17"/>
  <c r="P11" i="17"/>
  <c r="S11" i="10"/>
  <c r="S15" i="10"/>
  <c r="S10" i="10"/>
  <c r="S12" i="10"/>
  <c r="S19" i="10"/>
  <c r="S23" i="10"/>
  <c r="S18" i="10"/>
  <c r="S20" i="10"/>
  <c r="S22" i="10"/>
  <c r="S24" i="10"/>
  <c r="P19" i="17"/>
  <c r="P20" i="17"/>
  <c r="P16" i="17"/>
  <c r="P22" i="17"/>
  <c r="P16" i="24"/>
  <c r="P18" i="24"/>
  <c r="P20" i="24"/>
  <c r="P15" i="24"/>
  <c r="P19" i="24"/>
  <c r="P9" i="17"/>
  <c r="P12" i="17"/>
  <c r="P14" i="17"/>
  <c r="P21" i="17"/>
  <c r="P23" i="17"/>
  <c r="P13" i="17"/>
  <c r="P18" i="17"/>
  <c r="R26" i="10"/>
  <c r="S26" i="10" l="1"/>
  <c r="L31" i="42" l="1"/>
  <c r="K31" i="42"/>
  <c r="I31" i="42"/>
  <c r="H31" i="42"/>
  <c r="F31" i="42"/>
  <c r="E31" i="42"/>
  <c r="C31" i="42"/>
  <c r="B31" i="42"/>
  <c r="J31" i="42" l="1"/>
  <c r="O31" i="42"/>
  <c r="M31" i="42"/>
  <c r="G31" i="42"/>
  <c r="D31" i="42"/>
  <c r="N31" i="42"/>
  <c r="P31" i="42" l="1"/>
  <c r="G15" i="41" l="1"/>
  <c r="B27" i="38" l="1"/>
  <c r="C27" i="38"/>
  <c r="E27" i="38"/>
  <c r="F27" i="38"/>
  <c r="H27" i="38"/>
  <c r="I27" i="38"/>
  <c r="K27" i="38"/>
  <c r="L27" i="38"/>
  <c r="G27" i="38" l="1"/>
  <c r="N27" i="38"/>
  <c r="O27" i="38"/>
  <c r="J27" i="38"/>
  <c r="M27" i="38"/>
  <c r="D27" i="38"/>
  <c r="P27" i="38" l="1"/>
  <c r="L26" i="35" l="1"/>
  <c r="K26" i="35"/>
  <c r="I26" i="35"/>
  <c r="H26" i="35"/>
  <c r="F26" i="35"/>
  <c r="E26" i="35"/>
  <c r="C26" i="35"/>
  <c r="B26" i="35"/>
  <c r="M13" i="34"/>
  <c r="F24" i="29"/>
  <c r="J25" i="21"/>
  <c r="M26" i="35" l="1"/>
  <c r="O26" i="35"/>
  <c r="G26" i="35"/>
  <c r="D26" i="35"/>
  <c r="J26" i="35"/>
  <c r="N26" i="35"/>
  <c r="P26" i="35" l="1"/>
  <c r="M14" i="34" l="1"/>
  <c r="M15" i="34"/>
  <c r="M16" i="34"/>
  <c r="M17" i="34"/>
  <c r="L27" i="34" l="1"/>
  <c r="K27" i="34"/>
  <c r="I27" i="34"/>
  <c r="H27" i="34"/>
  <c r="F27" i="34"/>
  <c r="E27" i="34"/>
  <c r="C27" i="34"/>
  <c r="B27" i="34"/>
  <c r="O26" i="34"/>
  <c r="M26" i="34"/>
  <c r="G26" i="34"/>
  <c r="D26" i="34"/>
  <c r="O25" i="34"/>
  <c r="M25" i="34"/>
  <c r="J25" i="34"/>
  <c r="G25" i="34"/>
  <c r="D25" i="34"/>
  <c r="O24" i="34"/>
  <c r="M24" i="34"/>
  <c r="J24" i="34"/>
  <c r="G24" i="34"/>
  <c r="D24" i="34"/>
  <c r="O23" i="34"/>
  <c r="M23" i="34"/>
  <c r="J23" i="34"/>
  <c r="G23" i="34"/>
  <c r="D23" i="34"/>
  <c r="O22" i="34"/>
  <c r="M22" i="34"/>
  <c r="J22" i="34"/>
  <c r="G22" i="34"/>
  <c r="D22" i="34"/>
  <c r="O21" i="34"/>
  <c r="M21" i="34"/>
  <c r="J21" i="34"/>
  <c r="G21" i="34"/>
  <c r="D21" i="34"/>
  <c r="O20" i="34"/>
  <c r="P20" i="34" s="1"/>
  <c r="M20" i="34"/>
  <c r="J20" i="34"/>
  <c r="G20" i="34"/>
  <c r="D20" i="34"/>
  <c r="O19" i="34"/>
  <c r="M19" i="34"/>
  <c r="J19" i="34"/>
  <c r="G19" i="34"/>
  <c r="D19" i="34"/>
  <c r="O18" i="34"/>
  <c r="M18" i="34"/>
  <c r="J18" i="34"/>
  <c r="G18" i="34"/>
  <c r="D18" i="34"/>
  <c r="O17" i="34"/>
  <c r="J17" i="34"/>
  <c r="G17" i="34"/>
  <c r="D17" i="34"/>
  <c r="O16" i="34"/>
  <c r="P16" i="34" s="1"/>
  <c r="J16" i="34"/>
  <c r="G16" i="34"/>
  <c r="D16" i="34"/>
  <c r="O15" i="34"/>
  <c r="J15" i="34"/>
  <c r="D15" i="34"/>
  <c r="O14" i="34"/>
  <c r="P14" i="34" s="1"/>
  <c r="J14" i="34"/>
  <c r="D14" i="34"/>
  <c r="O13" i="34"/>
  <c r="J13" i="34"/>
  <c r="D13" i="34"/>
  <c r="O12" i="34"/>
  <c r="J12" i="34"/>
  <c r="D12" i="34"/>
  <c r="O11" i="34"/>
  <c r="J11" i="34"/>
  <c r="D11" i="34"/>
  <c r="K25" i="36"/>
  <c r="L26" i="37"/>
  <c r="K26" i="37"/>
  <c r="I26" i="37"/>
  <c r="H26" i="37"/>
  <c r="F26" i="37"/>
  <c r="E26" i="37"/>
  <c r="C26" i="37"/>
  <c r="L25" i="36"/>
  <c r="I25" i="36"/>
  <c r="H25" i="36"/>
  <c r="F25" i="36"/>
  <c r="E25" i="36"/>
  <c r="C25" i="36"/>
  <c r="B25" i="36"/>
  <c r="O11" i="41"/>
  <c r="O12" i="41"/>
  <c r="O13" i="41"/>
  <c r="O14" i="41"/>
  <c r="O15" i="41"/>
  <c r="O16" i="41"/>
  <c r="O17" i="41"/>
  <c r="O18" i="41"/>
  <c r="O19" i="41"/>
  <c r="O20" i="41"/>
  <c r="O21" i="41"/>
  <c r="O22" i="41"/>
  <c r="O23" i="41"/>
  <c r="O24" i="41"/>
  <c r="O25" i="41"/>
  <c r="O26" i="41"/>
  <c r="N12" i="41"/>
  <c r="N13" i="41"/>
  <c r="N14" i="41"/>
  <c r="N15" i="41"/>
  <c r="N16" i="41"/>
  <c r="N17" i="41"/>
  <c r="N18" i="41"/>
  <c r="N19" i="41"/>
  <c r="N20" i="41"/>
  <c r="N21" i="41"/>
  <c r="N22" i="41"/>
  <c r="N23" i="41"/>
  <c r="N24" i="41"/>
  <c r="N25" i="41"/>
  <c r="N26" i="41"/>
  <c r="N11" i="41"/>
  <c r="G26" i="37" l="1"/>
  <c r="M26" i="37"/>
  <c r="D25" i="36"/>
  <c r="P22" i="34"/>
  <c r="J26" i="37"/>
  <c r="P17" i="34"/>
  <c r="P24" i="34"/>
  <c r="J27" i="34"/>
  <c r="P26" i="34"/>
  <c r="M27" i="34"/>
  <c r="P21" i="34"/>
  <c r="P25" i="34"/>
  <c r="O27" i="34"/>
  <c r="P12" i="34"/>
  <c r="P23" i="34"/>
  <c r="G27" i="34"/>
  <c r="P11" i="34"/>
  <c r="P13" i="34"/>
  <c r="P19" i="34"/>
  <c r="P15" i="34"/>
  <c r="D27" i="34"/>
  <c r="P18" i="34"/>
  <c r="G25" i="36"/>
  <c r="M25" i="36"/>
  <c r="D26" i="37"/>
  <c r="O26" i="37"/>
  <c r="N26" i="37"/>
  <c r="O25" i="36"/>
  <c r="J25" i="36"/>
  <c r="N25" i="36"/>
  <c r="P26" i="37" l="1"/>
  <c r="P27" i="34"/>
  <c r="P25" i="36"/>
  <c r="L28" i="25" l="1"/>
  <c r="K28" i="25"/>
  <c r="I28" i="25"/>
  <c r="H28" i="25"/>
  <c r="F28" i="25"/>
  <c r="E28" i="25"/>
  <c r="C28" i="25"/>
  <c r="B28" i="25"/>
  <c r="R24" i="28" l="1"/>
  <c r="M28" i="25"/>
  <c r="J28" i="25"/>
  <c r="O28" i="25"/>
  <c r="N28" i="25"/>
  <c r="G28" i="25"/>
  <c r="D28" i="25"/>
  <c r="P28" i="25" l="1"/>
  <c r="G8" i="5" l="1"/>
  <c r="G9" i="5"/>
  <c r="G10" i="5"/>
  <c r="G11" i="5"/>
  <c r="G12" i="5"/>
  <c r="G13" i="5"/>
  <c r="G14" i="5"/>
  <c r="G15" i="5"/>
  <c r="G16" i="5"/>
  <c r="G17" i="5"/>
  <c r="G18" i="5"/>
  <c r="G19" i="5"/>
  <c r="G20" i="5"/>
  <c r="G21" i="5"/>
  <c r="G22" i="5"/>
  <c r="G23" i="5"/>
  <c r="G24" i="5"/>
  <c r="G25" i="5"/>
  <c r="G26" i="5"/>
  <c r="G27" i="5"/>
  <c r="G28" i="5"/>
  <c r="G29" i="5"/>
  <c r="G30" i="5"/>
  <c r="G31" i="5"/>
  <c r="G33" i="5"/>
  <c r="G34" i="5"/>
  <c r="G35" i="5"/>
  <c r="G36" i="5"/>
  <c r="G48" i="5" l="1"/>
  <c r="M16" i="41" l="1"/>
  <c r="M17" i="41"/>
  <c r="G16" i="41"/>
  <c r="G17" i="41"/>
  <c r="G18" i="41"/>
  <c r="L27" i="41"/>
  <c r="K27" i="41"/>
  <c r="I27" i="41"/>
  <c r="H27" i="41"/>
  <c r="F27" i="41"/>
  <c r="E27" i="41"/>
  <c r="C27" i="41"/>
  <c r="B27" i="41"/>
  <c r="G26" i="41"/>
  <c r="D26" i="41"/>
  <c r="G25" i="41"/>
  <c r="D25" i="41"/>
  <c r="G24" i="41"/>
  <c r="D24" i="41"/>
  <c r="G23" i="41"/>
  <c r="D23" i="41"/>
  <c r="P22" i="41"/>
  <c r="J22" i="41"/>
  <c r="G22" i="41"/>
  <c r="D22" i="41"/>
  <c r="P21" i="41"/>
  <c r="J21" i="41"/>
  <c r="G21" i="41"/>
  <c r="D21" i="41"/>
  <c r="P20" i="41"/>
  <c r="M20" i="41"/>
  <c r="J20" i="41"/>
  <c r="G20" i="41"/>
  <c r="D20" i="41"/>
  <c r="P19" i="41"/>
  <c r="M19" i="41"/>
  <c r="J19" i="41"/>
  <c r="G19" i="41"/>
  <c r="D19" i="41"/>
  <c r="M18" i="41"/>
  <c r="J18" i="41"/>
  <c r="D18" i="41"/>
  <c r="J17" i="41"/>
  <c r="D17" i="41"/>
  <c r="J16" i="41"/>
  <c r="D16" i="41"/>
  <c r="J15" i="41"/>
  <c r="D15" i="41"/>
  <c r="J14" i="41"/>
  <c r="D14" i="41"/>
  <c r="J13" i="41"/>
  <c r="D13" i="41"/>
  <c r="J12" i="41"/>
  <c r="D12" i="41"/>
  <c r="J11" i="41"/>
  <c r="D11" i="41"/>
  <c r="L24" i="29"/>
  <c r="K24" i="29"/>
  <c r="I24" i="29"/>
  <c r="H24" i="29"/>
  <c r="C24" i="29"/>
  <c r="B24" i="29"/>
  <c r="R24" i="29"/>
  <c r="Q24" i="29"/>
  <c r="L24" i="28"/>
  <c r="K24" i="28"/>
  <c r="I24" i="28"/>
  <c r="H24" i="28"/>
  <c r="F24" i="28"/>
  <c r="E24" i="28"/>
  <c r="C24" i="28"/>
  <c r="B24" i="28"/>
  <c r="S23" i="28"/>
  <c r="S22" i="28"/>
  <c r="S21" i="28"/>
  <c r="S20" i="28"/>
  <c r="S18" i="28"/>
  <c r="S17" i="28"/>
  <c r="S16" i="28"/>
  <c r="S15" i="28"/>
  <c r="L26" i="24"/>
  <c r="K26" i="24"/>
  <c r="I26" i="24"/>
  <c r="H26" i="24"/>
  <c r="F26" i="24"/>
  <c r="E26" i="24"/>
  <c r="C26" i="24"/>
  <c r="B26" i="24"/>
  <c r="L25" i="21"/>
  <c r="F25" i="21"/>
  <c r="C25" i="21"/>
  <c r="L25" i="17"/>
  <c r="K25" i="17"/>
  <c r="I25" i="17"/>
  <c r="H25" i="17"/>
  <c r="F25" i="17"/>
  <c r="E25" i="17"/>
  <c r="C25" i="17"/>
  <c r="B25" i="17"/>
  <c r="D27" i="41" l="1"/>
  <c r="G27" i="41"/>
  <c r="P18" i="41"/>
  <c r="P12" i="41"/>
  <c r="P17" i="41"/>
  <c r="J27" i="41"/>
  <c r="M27" i="41"/>
  <c r="P24" i="41"/>
  <c r="P23" i="41"/>
  <c r="P14" i="41"/>
  <c r="D24" i="29"/>
  <c r="J24" i="29"/>
  <c r="M24" i="29"/>
  <c r="S24" i="29"/>
  <c r="G24" i="29"/>
  <c r="M24" i="28"/>
  <c r="J24" i="28"/>
  <c r="G24" i="28"/>
  <c r="D24" i="28"/>
  <c r="S12" i="28"/>
  <c r="S13" i="28"/>
  <c r="S14" i="28"/>
  <c r="S19" i="28"/>
  <c r="S9" i="28"/>
  <c r="S8" i="28"/>
  <c r="Q24" i="28"/>
  <c r="S11" i="28"/>
  <c r="S10" i="28"/>
  <c r="D25" i="21"/>
  <c r="G25" i="21"/>
  <c r="D25" i="17"/>
  <c r="G25" i="17"/>
  <c r="P25" i="41"/>
  <c r="P26" i="41"/>
  <c r="P15" i="41"/>
  <c r="P11" i="41"/>
  <c r="P13" i="41"/>
  <c r="N27" i="41"/>
  <c r="P16" i="41"/>
  <c r="M26" i="24"/>
  <c r="J26" i="24"/>
  <c r="G26" i="24"/>
  <c r="D26" i="24"/>
  <c r="M25" i="17"/>
  <c r="O25" i="17"/>
  <c r="J25" i="17"/>
  <c r="M25" i="21"/>
  <c r="O27" i="41"/>
  <c r="O26" i="24"/>
  <c r="N25" i="17"/>
  <c r="P25" i="21" l="1"/>
  <c r="S24" i="28"/>
  <c r="P25" i="17"/>
  <c r="P27" i="41"/>
  <c r="P26" i="24"/>
  <c r="G10" i="6"/>
  <c r="G32" i="6"/>
  <c r="H26" i="43" l="1"/>
  <c r="H27" i="43"/>
  <c r="H28" i="43"/>
  <c r="H29" i="43"/>
  <c r="H30" i="43"/>
  <c r="H31" i="43"/>
  <c r="H32" i="43"/>
  <c r="H33" i="43"/>
  <c r="H34" i="43"/>
  <c r="H35" i="43"/>
  <c r="H36" i="43"/>
  <c r="H37" i="43"/>
  <c r="H38" i="43"/>
  <c r="H39" i="43"/>
  <c r="H40" i="43"/>
  <c r="H41"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I38" i="43"/>
  <c r="I39" i="43"/>
  <c r="I40" i="43"/>
  <c r="I41" i="43"/>
  <c r="I12" i="43"/>
  <c r="J41" i="43" l="1"/>
  <c r="G21" i="6"/>
  <c r="G22" i="6"/>
  <c r="G23" i="6"/>
  <c r="G24" i="6"/>
  <c r="G25" i="6"/>
  <c r="G26" i="6"/>
  <c r="G27" i="6"/>
  <c r="G28" i="6"/>
  <c r="G29" i="6"/>
  <c r="G30" i="6"/>
  <c r="G31" i="6"/>
  <c r="G33" i="6"/>
  <c r="G41" i="43" l="1"/>
  <c r="G40" i="43"/>
  <c r="G39" i="43"/>
  <c r="G38" i="43"/>
  <c r="G37" i="43"/>
  <c r="G36" i="43"/>
  <c r="G35" i="43"/>
  <c r="G34" i="43"/>
  <c r="G33" i="43"/>
  <c r="G32" i="43"/>
  <c r="G31" i="43"/>
  <c r="G30" i="43"/>
  <c r="G29" i="43"/>
  <c r="J29" i="43" l="1"/>
  <c r="J33" i="43"/>
  <c r="J37" i="43"/>
  <c r="J30" i="43"/>
  <c r="J31" i="43"/>
  <c r="J36" i="43"/>
  <c r="J40" i="43"/>
  <c r="J35" i="43"/>
  <c r="J39" i="43"/>
  <c r="J32" i="43"/>
  <c r="J34" i="43"/>
  <c r="J38" i="43"/>
  <c r="G28" i="43"/>
  <c r="G27" i="43"/>
  <c r="D27" i="43"/>
  <c r="G26" i="43"/>
  <c r="D26" i="43"/>
  <c r="H25" i="43"/>
  <c r="G25" i="43"/>
  <c r="D25" i="43"/>
  <c r="H24" i="43"/>
  <c r="G24" i="43"/>
  <c r="D24" i="43"/>
  <c r="H23" i="43"/>
  <c r="G23" i="43"/>
  <c r="D23" i="43"/>
  <c r="H22" i="43"/>
  <c r="G22" i="43"/>
  <c r="D22" i="43"/>
  <c r="H21" i="43"/>
  <c r="G21" i="43"/>
  <c r="D21" i="43"/>
  <c r="H20" i="43"/>
  <c r="G20" i="43"/>
  <c r="D20" i="43"/>
  <c r="H19" i="43"/>
  <c r="G19" i="43"/>
  <c r="D19" i="43"/>
  <c r="H18" i="43"/>
  <c r="G18" i="43"/>
  <c r="D18" i="43"/>
  <c r="H17" i="43"/>
  <c r="G17" i="43"/>
  <c r="D17" i="43"/>
  <c r="H16" i="43"/>
  <c r="G16" i="43"/>
  <c r="D16" i="43"/>
  <c r="H15" i="43"/>
  <c r="G15" i="43"/>
  <c r="D15" i="43"/>
  <c r="H14" i="43"/>
  <c r="G14" i="43"/>
  <c r="D14" i="43"/>
  <c r="H13" i="43"/>
  <c r="G13" i="43"/>
  <c r="D13" i="43"/>
  <c r="H12" i="43"/>
  <c r="G12" i="43"/>
  <c r="D12" i="43"/>
  <c r="I11" i="43"/>
  <c r="I51" i="43" s="1"/>
  <c r="H11" i="43"/>
  <c r="G11" i="43"/>
  <c r="D11" i="43"/>
  <c r="H51" i="43" l="1"/>
  <c r="J11" i="43"/>
  <c r="J12" i="43"/>
  <c r="J16" i="43"/>
  <c r="J19" i="43"/>
  <c r="J20" i="43"/>
  <c r="J24" i="43"/>
  <c r="J14" i="43"/>
  <c r="J18" i="43"/>
  <c r="J21" i="43"/>
  <c r="J23" i="43"/>
  <c r="J25" i="43"/>
  <c r="J27" i="43"/>
  <c r="J28" i="43"/>
  <c r="J13" i="43"/>
  <c r="J15" i="43"/>
  <c r="J17" i="43"/>
  <c r="J22" i="43"/>
  <c r="J26" i="43"/>
  <c r="G20" i="6"/>
  <c r="G19" i="6"/>
  <c r="G18" i="6"/>
  <c r="G17" i="6"/>
  <c r="G16" i="6"/>
  <c r="G15" i="6"/>
  <c r="G14" i="6"/>
  <c r="G13" i="6"/>
  <c r="G12" i="6"/>
  <c r="G11" i="6"/>
  <c r="G9" i="6"/>
  <c r="G8" i="6"/>
  <c r="G7" i="6"/>
  <c r="G47" i="6" l="1"/>
  <c r="J51" i="43"/>
  <c r="B26" i="4" l="1"/>
  <c r="B25" i="4"/>
  <c r="B24" i="4"/>
  <c r="B23" i="4"/>
  <c r="B22" i="4"/>
  <c r="B21" i="4"/>
  <c r="B19" i="4"/>
  <c r="B18" i="4"/>
  <c r="B16" i="4"/>
  <c r="B14" i="4"/>
  <c r="B13" i="4"/>
  <c r="B9" i="4"/>
  <c r="B5" i="4"/>
  <c r="G51"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tc={D86406FF-112E-4229-A4D8-669285CEAAA6}</author>
    <author>tc={487E973F-5CBA-4FE2-A44E-D6E766D0E992}</author>
  </authors>
  <commentList>
    <comment ref="P25" authorId="0" shapeId="0" xr:uid="{D86406FF-112E-4229-A4D8-669285CEAAA6}">
      <text>
        <t>[Threaded comment]
Your version of Excel allows you to read this threaded comment; however, any edits to it will get removed if the file is opened in a newer version of Excel. Learn more: https://go.microsoft.com/fwlink/?linkid=870924
Comment:
    Still waiting on these #s?</t>
      </text>
    </comment>
    <comment ref="Q40" authorId="1" shapeId="0" xr:uid="{487E973F-5CBA-4FE2-A44E-D6E766D0E992}">
      <text>
        <t>[Threaded comment]
Your version of Excel allows you to read this threaded comment; however, any edits to it will get removed if the file is opened in a newer version of Excel. Learn more: https://go.microsoft.com/fwlink/?linkid=870924
Comment:
    Why the gap?</t>
      </text>
    </comment>
  </commentList>
</comments>
</file>

<file path=xl/sharedStrings.xml><?xml version="1.0" encoding="utf-8"?>
<sst xmlns="http://schemas.openxmlformats.org/spreadsheetml/2006/main" count="508" uniqueCount="124">
  <si>
    <t xml:space="preserve">Commonwealth of Massachusetts </t>
  </si>
  <si>
    <t>Executive Office of Environmental Affairs</t>
  </si>
  <si>
    <t>Department of Environmental Protection</t>
  </si>
  <si>
    <t xml:space="preserve">Attachment B: Detailed 2022 Emissions Test Data </t>
  </si>
  <si>
    <t>Massachusetts Enhanced Inspection and Maintenance Program</t>
  </si>
  <si>
    <t>Attachment B: Detailed Emissions Test Data</t>
  </si>
  <si>
    <t>Table of Contents</t>
  </si>
  <si>
    <t>Vehicles Tested</t>
  </si>
  <si>
    <t>Number of Emissions Tests</t>
  </si>
  <si>
    <t>51.366 (a)(1) The number of total emissions tests (initial and retest) performed by model year and vehicle type</t>
  </si>
  <si>
    <t>Initial OBD Tests</t>
  </si>
  <si>
    <t>Initial Opacity Tests</t>
  </si>
  <si>
    <t xml:space="preserve">51.366 (a)(2)(i) Initial Diesel Tests Failing by Model Year </t>
  </si>
  <si>
    <t>First OBD Retests</t>
  </si>
  <si>
    <t>Second and Subsequent OBD Retests</t>
  </si>
  <si>
    <t>Waivers and No Known Outcome</t>
  </si>
  <si>
    <t>OBD Details</t>
  </si>
  <si>
    <t>51.366 (a)(2)(xxiii) Readiness status indicates that the evaluation is not complete for any module supported by on-board diagnostic systems. Fail OBD test for Not Ready condition.</t>
  </si>
  <si>
    <t>51.366 (a)(2)(xxiii) Readiness status indicates that the evaluation is not complete for any module supported by on-board diagnostic systems. Turned away from OBD retest for Not Ready.</t>
  </si>
  <si>
    <t>Alternative OBD Tests</t>
  </si>
  <si>
    <t xml:space="preserve"> </t>
  </si>
  <si>
    <t>2022 Massachusetts I&amp;M Program Test Data</t>
  </si>
  <si>
    <t>51.366 (a)(1) The number of vehicles tested by model year and vehicle type</t>
  </si>
  <si>
    <t xml:space="preserve">This is a count of unique vehicle VINs receiving an emissions test in 2022. </t>
  </si>
  <si>
    <t>MODEL
YEAR</t>
  </si>
  <si>
    <t>GASOLINE</t>
  </si>
  <si>
    <t>DIESEL</t>
  </si>
  <si>
    <t>TOTAL</t>
  </si>
  <si>
    <t>LDGV</t>
  </si>
  <si>
    <t>MDGV</t>
  </si>
  <si>
    <t>LDDV</t>
  </si>
  <si>
    <t>MDDV</t>
  </si>
  <si>
    <t>HDDV</t>
  </si>
  <si>
    <t>Class</t>
  </si>
  <si>
    <t>Description</t>
  </si>
  <si>
    <t>Light-duty non-diesel fueled vehicles &lt;= 8,500 lbs. GVWR</t>
  </si>
  <si>
    <t>Light-duty diesel fueled vehicles &lt;= 8,500 lbs. GVWR</t>
  </si>
  <si>
    <t>Medium-duty non-diesel fueled vehicles &gt;8,500 and &lt;= 14,000 lbs. GVWR</t>
  </si>
  <si>
    <t>Medium-duty diesel fueled vehicles &gt;8,500 and &lt;= 14,000 lbs. GVWR</t>
  </si>
  <si>
    <t>Heavy-duty diesel vehicles &gt;14,000 lbs. GVWR</t>
  </si>
  <si>
    <t>51.366 (a)(1) The number of total emissions tests (initial and retest) performed by model year and vehicle type.</t>
  </si>
  <si>
    <t xml:space="preserve">51.366 (a)(2)(i) Initial OBD Tests Failing by model year and vehicle type </t>
  </si>
  <si>
    <t xml:space="preserve">A vehicle will fail the OBD test for any of the following reasons: 1) OBD system tampering, 2) Diagnostic link connector missing, damaged, or obstructed, 3) failure to communicate with the test equipment, 4) MIL commanded on, 5) more than 1 monitor NOT READY </t>
  </si>
  <si>
    <t>Model Year</t>
  </si>
  <si>
    <t>Failed</t>
  </si>
  <si>
    <t>Tested</t>
  </si>
  <si>
    <t>Fail Rate</t>
  </si>
  <si>
    <t xml:space="preserve">51.366 (a)(2)(i) Initial Diesel Opacity Tests Failing by Model Year </t>
  </si>
  <si>
    <t>The SAE J-1667 snap acceleration diesel opacity test is performed on diesel fueled vehicles with model years &gt;=1984 and &gt;10,000 lbs. GVWR that are not eligible for OBD testing. The pass/fail cutpoints are 20%, 30% or 40% opacity depending on the model year and type of vehicle.</t>
  </si>
  <si>
    <t xml:space="preserve">51.366 (a)(2)(ii) OBD 1st Retests Failing by model year and vehicle type </t>
  </si>
  <si>
    <t>Any vehicle receiving an OBD retest that failed the initial OBD test is counted as a OBD 1st retest. Vehicles that are "Not Ready" for their retest but would otherwise pass OBD (i.e. MIL commanded off) are turned away from testing and don't count as receiving a retest.</t>
  </si>
  <si>
    <t xml:space="preserve">51.366 (a)(2)(iii) OBD 1st Retests Passing by model year and vehicle type </t>
  </si>
  <si>
    <t>Passed</t>
  </si>
  <si>
    <t>Pass Rate</t>
  </si>
  <si>
    <t xml:space="preserve">51.366 (a)(2)(iv) OBD 2nd and Subsequent Retests Passing by model year and vehicle type </t>
  </si>
  <si>
    <t>Any vehicle receiving a subsequent OBD retest after they failed their second or later OBD test in 2022 is counted as a 2nd and subsequent OBD retest. Vehicles that are "Not Ready" for their retest but would otherwise pass OBD (i.e. MIL commanded off) are turned away from testing and don't count as receiving a retest.</t>
  </si>
  <si>
    <t xml:space="preserve">51.366 (a)(2)(v) Initial Failing Emissions Tests Receiving a Waiver by model year and vehicle type </t>
  </si>
  <si>
    <r>
      <t>Motorists can receive an emissions waiver for their vehicle if they cannot pass the OBD retest following repairs. To be eligible for a waiver in 2022, a motorist must have spent a minimum of</t>
    </r>
    <r>
      <rPr>
        <sz val="11"/>
        <color indexed="10"/>
        <rFont val="Arial"/>
        <family val="2"/>
      </rPr>
      <t xml:space="preserve"> </t>
    </r>
    <r>
      <rPr>
        <sz val="11"/>
        <rFont val="Arial"/>
        <family val="2"/>
      </rPr>
      <t>$855 to $1055 (depending on vehicle age) on emission related repairs at a registered repair shop, the emissions-control system must be intact with no evidence of tampering, and there must be some improvement to the vehicle's emissions. The vehicle must NOT have any misfire or catalyst related DTCs present and must be READY for testing in order to qualify for a waiver. The waiver is valid until the vehicle is due for its next emissions test. The waiver rate is calculated as a percentage of unique vehicles that failed their initial OBD test in 2022.</t>
    </r>
  </si>
  <si>
    <t>Waivers Issued</t>
  </si>
  <si>
    <t>Initially Failed</t>
  </si>
  <si>
    <t xml:space="preserve">51.366 (a)(2)(v) Initial Failing Emissions Tests Receiving a Hardship Extension by model year and vehicle type </t>
  </si>
  <si>
    <t>Motorists can receive a hardship extension if they cannot pass the OBD test and are not eligible for a waiver. To be eligible for a hardship extension in 2022, the cost of repair or replacement of a single component to correct a diagnostic trouble code must exceed 1.5 times the applicable waiver threshold for the age of the vehicle. Hardship extensions are typically used for expensive repairs, such as PCM replacements and transmission replacements/overhauls, that may require more than the 60 day retest period for the motorist to resolve. The hardship extension is valid until the vehicle is due for its next emissions test. Vehicles receiving a hardship extension must pass their next emissions test; they cannot receive a waiver or another hardship extension in lieu of passing the emissions test. The hardship extension rate is calculated as a percentage of unique vehicles that failed their initial OBD test in 2022.</t>
  </si>
  <si>
    <t>Extensions Issued</t>
  </si>
  <si>
    <t>51.366 (a)(2)(vi) Vehicles with no known final outcome (regardless of reason)</t>
  </si>
  <si>
    <t xml:space="preserve">Vehicles with no known outcome are vehicles that failed the OBD test and show no record of passing the retest.  
</t>
  </si>
  <si>
    <t>Notes:</t>
  </si>
  <si>
    <t xml:space="preserve">Vehicles that fail the emissions test have 60 days from their intial failure date to be repaired and pass their reterst, during which time they are considered in compliance. </t>
  </si>
  <si>
    <t xml:space="preserve">EPA's guidance states that a vehicle may be tracked up to four months beyond its compliance deadline in determining whether it is a no known final outcome vehicle.  </t>
  </si>
  <si>
    <r>
      <t xml:space="preserve">Therefore, vehicles that failed in 2022 and passed a retest within 60 days plus 4 months from the intial failure date were considered to have a </t>
    </r>
    <r>
      <rPr>
        <u/>
        <sz val="12"/>
        <rFont val="Arial"/>
        <family val="2"/>
      </rPr>
      <t>known</t>
    </r>
    <r>
      <rPr>
        <sz val="12"/>
        <rFont val="Arial"/>
        <family val="2"/>
      </rPr>
      <t xml:space="preserve"> outcome.   </t>
    </r>
  </si>
  <si>
    <t xml:space="preserve">All Model Year 2008 vehicles became exempt from OBD emission testing on 1/1/23 and are therefore considered to have a known outcome.  </t>
  </si>
  <si>
    <t xml:space="preserve">Vehicles that failed, did not pass a retest, and may have been junked or sold out of state are considered to have no known outcome because they were not able to be tracked </t>
  </si>
  <si>
    <t>No Known Outcome</t>
  </si>
  <si>
    <t xml:space="preserve">51.366 (a)(2)(xi) Passing OBD Tests by model year and vehicle type </t>
  </si>
  <si>
    <t>All passing OBD tests, regardless of whether the test is an initial test, 1st retest, or subsequent retest.  Does not include Not Ready turnaways.</t>
  </si>
  <si>
    <t xml:space="preserve">51.366 (a)(2)(xii) Failing OBD Tests by model year and vehicle type </t>
  </si>
  <si>
    <t>All failing OBD tests, regardless of whether the test is an initial test, 1st retest, or subsequent retest.  Does not include Not Ready turnaways.</t>
  </si>
  <si>
    <t xml:space="preserve">51.366 (a)(2)(xix) OBD tests where the MIL is commanded on and no codes (DTCs) are stored by model year and vehicle type </t>
  </si>
  <si>
    <t>All OBD tests where the OBD MIL was commanded on and no diagnostic trouble codes (DTCs) were present. The rate of occurrence is calculated as a percentage of total OBD Tests performed with MIL results. Vehicles with damaged, missing, or obstructed DLCs and vehicles that could not communicate with the test equipment were included in the OBD test totals but did not have any MIL or DTC data to report. For this reason, the MIL/DTC combinations in (2)(xix) through (2)(xxii) do not add up to the total OBD tested as reported in other tables.</t>
  </si>
  <si>
    <t>MIL on w/ no DTCs</t>
  </si>
  <si>
    <t>Total MIL Results</t>
  </si>
  <si>
    <t>Rate of Occurrence</t>
  </si>
  <si>
    <t xml:space="preserve">51.366 (a)(2)(xx) OBD tests where the MIL is NOT commanded on but codes (DTCs) are stored by model year and vehicle type </t>
  </si>
  <si>
    <t xml:space="preserve">All tests where the OBD MIL was not commanded on and there were diagnostic trouble codes (DTCs) present. The workstation software is designed to collect DTCs whether the MIL is commanded on or off.  If the MIL is not comanded on, the DTCs are considered "pending." </t>
  </si>
  <si>
    <t>MIL off w/ DTCs</t>
  </si>
  <si>
    <t>51.366 (a)(2)(xxi) OBD tests where the MIL is commanded and codes (DTCs) are stored by model year and vehicle type.</t>
  </si>
  <si>
    <t>All OBD tests where the MIL was commanded on and there were diagnostic trouble codes (DTCs) present. The rate of occurrence is calculated as a percentage of total OBD tests performed with MIL results.</t>
  </si>
  <si>
    <t>MIL on w/ DTCs</t>
  </si>
  <si>
    <t xml:space="preserve">51.366 (a)(2)(xxii) OBD tests where the MIL is not commanded on and no codes (DTCs) are stored by model year and vehicle type </t>
  </si>
  <si>
    <t>All OBD tests where the MIL was NOT commanded on and there were no diagnostic trouble codes (DTCs) present. The rate of occurrence is calculated as a percentage of total OBD tests performed.</t>
  </si>
  <si>
    <t>MIL off w/ no DTCs</t>
  </si>
  <si>
    <t>51.366 (a)(2)(xxiii) Readiness status indicates that the evaluation is not complete for any module supported by on-board diagnostic systems.
 - Fail initial OBD test for Not Ready condition</t>
  </si>
  <si>
    <t/>
  </si>
  <si>
    <t>For OBD testing, vehicles are considered "Not Ready" when 2 or more supported monitors are "Not Ready". For initial tests, vehicles that are Not Ready fail the OBD test. For retests, vehicles with the MIL off that are Not Ready are turned away from testing and are not counted here (see next tab.) The rate of occurrence is calculated as a percentage of total initial OBD tests performed.</t>
  </si>
  <si>
    <t>Vehicles Not Ready</t>
  </si>
  <si>
    <t>Initial OBD Tested</t>
  </si>
  <si>
    <t>Total OBD Tested</t>
  </si>
  <si>
    <t>51.366 (a)(2)(xxiii) Readiness status indicates that the evaluation is not complete for any module supported by on-board diagnostic systems.
 - Turned away from OBD Retest for Not Ready</t>
  </si>
  <si>
    <r>
      <t xml:space="preserve">For OBD testing, vehicles are turned away during a retest if the MIL is off and the vehicle is Not Ready. Vehicles are consider Not Ready when 1) two or more supported monitors are "Not Ready" or 2) if the catalyst monitor is Not Ready </t>
    </r>
    <r>
      <rPr>
        <u/>
        <sz val="12"/>
        <rFont val="Arial"/>
        <family val="2"/>
      </rPr>
      <t>and</t>
    </r>
    <r>
      <rPr>
        <sz val="12"/>
        <rFont val="Arial"/>
        <family val="2"/>
      </rPr>
      <t xml:space="preserve"> the vehicle failed its previous test with the MIL-on and a catalyst related code (P0420 - P0439.)   The rate of occurrence is calculated as a percentage of total OBD retests performed.</t>
    </r>
  </si>
  <si>
    <t>Vehicles Turned Away</t>
  </si>
  <si>
    <t>Total OBD Retested</t>
  </si>
  <si>
    <t>2022 Alternative OBD tests</t>
  </si>
  <si>
    <t xml:space="preserve">The following diesel vehicles were allowed a readiness exemption to ignore the particular monitors listed below when determining the overall readiness result.  These vehicles were allowed one additional monitor to be Not Ready and still pass.  </t>
  </si>
  <si>
    <t>Model Years</t>
  </si>
  <si>
    <t>Make/Model</t>
  </si>
  <si>
    <t>Exempt Monitor</t>
  </si>
  <si>
    <t>2010 - 2012</t>
  </si>
  <si>
    <t>Sprinter 2500/3500</t>
  </si>
  <si>
    <t>NMHC Cat</t>
  </si>
  <si>
    <t>2013 - 2023</t>
  </si>
  <si>
    <t>Exh. Gas Sensor</t>
  </si>
  <si>
    <t>Dodge/Ram Cummins</t>
  </si>
  <si>
    <t>Nox After-treament</t>
  </si>
  <si>
    <t>PM Filter</t>
  </si>
  <si>
    <t>2014 - 2023</t>
  </si>
  <si>
    <t>Fiat/Chrysler 3L V6 Diesels *</t>
  </si>
  <si>
    <t>* used in Ram 1500 pickups and Jeep Grand Cherokee</t>
  </si>
  <si>
    <t>Ford OBD Communication problem</t>
  </si>
  <si>
    <t>The following vehicles were given blanket test exceptions starting May 2022  to skip the OBD test due to an OEM problem communicating with generic OBD scan tools</t>
  </si>
  <si>
    <t>2020-2021</t>
  </si>
  <si>
    <t>Ford Escape</t>
  </si>
  <si>
    <t>Ford Bronco Sport</t>
  </si>
  <si>
    <t>The following vehicles were given test exceptions if requested  to skip the OBD test due to an OEM problem communicating with generic OBD scan tools</t>
  </si>
  <si>
    <t>Lincoln Corsair</t>
  </si>
  <si>
    <t>Ford E-Series Chassis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</si>
</sst>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0.0%"/>
    <numFmt numFmtId="165" formatCode="0.000%"/>
  </numFmts>
  <fonts count="43">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sz val="10"/>
      <name val="Arial"/>
      <family val="2"/>
    </font>
    <font>
      <sz val="10"/>
      <color indexed="8"/>
      <name val="Arial"/>
      <family val="2"/>
    </font>
    <font>
      <sz val="12"/>
      <name val="Arial"/>
      <family val="2"/>
    </font>
    <font>
      <sz val="11"/>
      <name val="Arial"/>
      <family val="2"/>
    </font>
    <font>
      <b/>
      <sz val="20"/>
      <name val="Arial"/>
      <family val="2"/>
    </font>
    <font>
      <u/>
      <sz val="10"/>
      <color indexed="12"/>
      <name val="Arial"/>
      <family val="2"/>
    </font>
    <font>
      <b/>
      <i/>
      <sz val="10"/>
      <name val="Arial"/>
      <family val="2"/>
    </font>
    <font>
      <b/>
      <sz val="10"/>
      <name val="Nova Medium SSi"/>
    </font>
    <font>
      <sz val="8"/>
      <name val="Nova Light SSi"/>
    </font>
    <font>
      <sz val="12"/>
      <name val="Times New Roman"/>
      <family val="1"/>
    </font>
    <font>
      <sz val="22"/>
      <name val="Times New Roman"/>
      <family val="1"/>
    </font>
    <font>
      <sz val="20"/>
      <name val="Arial"/>
      <family val="2"/>
    </font>
    <font>
      <b/>
      <sz val="12"/>
      <name val="Arial Narrow"/>
      <family val="2"/>
    </font>
    <font>
      <sz val="14"/>
      <name val="Arial"/>
      <family val="2"/>
    </font>
    <font>
      <sz val="11"/>
      <color indexed="10"/>
      <name val="Arial"/>
      <family val="2"/>
    </font>
    <font>
      <sz val="10"/>
      <color indexed="10"/>
      <name val="Arial"/>
      <family val="2"/>
    </font>
    <font>
      <b/>
      <sz val="10"/>
      <color indexed="8"/>
      <name val="Arial"/>
      <family val="2"/>
    </font>
    <font>
      <sz val="10"/>
      <color indexed="8"/>
      <name val="Times New Roman"/>
      <family val="1"/>
    </font>
    <font>
      <sz val="12"/>
      <name val="Arial"/>
      <family val="2"/>
    </font>
    <font>
      <b/>
      <sz val="11"/>
      <name val="Arial"/>
      <family val="2"/>
    </font>
    <font>
      <sz val="8"/>
      <name val="Arial"/>
      <family val="2"/>
    </font>
    <font>
      <b/>
      <u/>
      <sz val="11"/>
      <name val="Arial"/>
      <family val="2"/>
    </font>
    <font>
      <sz val="10"/>
      <name val="Arial"/>
      <family val="2"/>
    </font>
    <font>
      <sz val="10"/>
      <color indexed="8"/>
      <name val="Arial"/>
      <family val="2"/>
    </font>
    <font>
      <sz val="11"/>
      <color theme="1"/>
      <name val="Times New Roman"/>
      <family val="2"/>
    </font>
    <font>
      <sz val="10"/>
      <color indexed="8"/>
      <name val="Arial"/>
      <family val="2"/>
    </font>
    <font>
      <sz val="10"/>
      <color rgb="FFFF0000"/>
      <name val="Arial"/>
      <family val="2"/>
    </font>
    <font>
      <sz val="10"/>
      <color indexed="8"/>
      <name val="Arial"/>
      <family val="2"/>
    </font>
    <font>
      <sz val="10"/>
      <color indexed="8"/>
      <name val="Arial"/>
      <family val="2"/>
    </font>
    <font>
      <sz val="11"/>
      <color indexed="8"/>
      <name val="Calibri"/>
      <family val="2"/>
    </font>
    <font>
      <u/>
      <sz val="12"/>
      <name val="Arial"/>
      <family val="2"/>
    </font>
    <font>
      <sz val="10"/>
      <color indexed="8"/>
      <name val="Arial"/>
      <family val="2"/>
    </font>
    <font>
      <sz val="10"/>
      <color indexed="8"/>
      <name val="Arial"/>
      <family val="2"/>
    </font>
    <font>
      <i/>
      <sz val="10"/>
      <name val="Arial"/>
      <family val="2"/>
    </font>
    <font>
      <sz val="11"/>
      <color indexed="8"/>
      <name val="Calibri"/>
    </font>
    <font>
      <b/>
      <sz val="12"/>
      <color indexed="8"/>
      <name val="Arial"/>
      <family val="2"/>
    </font>
    <font>
      <b/>
      <sz val="12"/>
      <name val="Arial"/>
      <family val="2"/>
    </font>
  </fonts>
  <fills count="2">
    <fill>
      <patternFill patternType="none"/>
    </fill>
    <fill>
      <patternFill patternType="gray125"/>
    </fill>
  </fills>
  <borders count="58">
    <border>
      <left/>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s>
  <cellStyleXfs count="39">
    <xf numFmtId="0" fontId="0" fillId="0" borderId="0"/>
    <xf numFmtId="43" fontId="3" fillId="0" borderId="0" applyFont="0" applyFill="0" applyBorder="0" applyAlignment="0" applyProtection="0"/>
    <xf numFmtId="43" fontId="3" fillId="0" borderId="0" applyFont="0" applyFill="0" applyBorder="0" applyAlignment="0" applyProtection="0"/>
    <xf numFmtId="0" fontId="11" fillId="0" borderId="0" applyNumberFormat="0" applyFill="0" applyBorder="0" applyAlignment="0" applyProtection="0">
      <alignment vertical="top"/>
      <protection locked="0"/>
    </xf>
    <xf numFmtId="0" fontId="30" fillId="0" borderId="0"/>
    <xf numFmtId="0" fontId="30" fillId="0" borderId="0"/>
    <xf numFmtId="0" fontId="28" fillId="0" borderId="0"/>
    <xf numFmtId="0" fontId="30" fillId="0" borderId="0"/>
    <xf numFmtId="0" fontId="7" fillId="0" borderId="0"/>
    <xf numFmtId="0" fontId="7" fillId="0" borderId="0"/>
    <xf numFmtId="0" fontId="7" fillId="0" borderId="0"/>
    <xf numFmtId="0" fontId="7" fillId="0" borderId="0"/>
    <xf numFmtId="0" fontId="29" fillId="0" borderId="0"/>
    <xf numFmtId="0" fontId="29" fillId="0" borderId="0"/>
    <xf numFmtId="0" fontId="7" fillId="0" borderId="0"/>
    <xf numFmtId="0" fontId="29" fillId="0" borderId="0"/>
    <xf numFmtId="0" fontId="29" fillId="0" borderId="0"/>
    <xf numFmtId="0" fontId="29" fillId="0" borderId="0"/>
    <xf numFmtId="0" fontId="7" fillId="0" borderId="0"/>
    <xf numFmtId="0" fontId="29" fillId="0" borderId="0"/>
    <xf numFmtId="0" fontId="7" fillId="0" borderId="0"/>
    <xf numFmtId="0" fontId="3" fillId="0" borderId="0"/>
    <xf numFmtId="0" fontId="7" fillId="0" borderId="0"/>
    <xf numFmtId="9" fontId="3" fillId="0" borderId="0" applyFont="0" applyFill="0" applyBorder="0" applyAlignment="0" applyProtection="0"/>
    <xf numFmtId="9" fontId="3" fillId="0" borderId="0" applyFont="0" applyFill="0" applyBorder="0" applyAlignment="0" applyProtection="0"/>
    <xf numFmtId="0" fontId="31" fillId="0" borderId="0"/>
    <xf numFmtId="0" fontId="31" fillId="0" borderId="0"/>
    <xf numFmtId="0" fontId="31" fillId="0" borderId="0"/>
    <xf numFmtId="0" fontId="31" fillId="0" borderId="0"/>
    <xf numFmtId="0" fontId="33" fillId="0" borderId="0"/>
    <xf numFmtId="0" fontId="34" fillId="0" borderId="0"/>
    <xf numFmtId="0" fontId="7" fillId="0" borderId="0"/>
    <xf numFmtId="0" fontId="37" fillId="0" borderId="0"/>
    <xf numFmtId="0" fontId="37" fillId="0" borderId="0"/>
    <xf numFmtId="0" fontId="38" fillId="0" borderId="0"/>
    <xf numFmtId="0" fontId="2" fillId="0" borderId="0"/>
    <xf numFmtId="0" fontId="38" fillId="0" borderId="0"/>
    <xf numFmtId="0" fontId="3" fillId="0" borderId="0"/>
    <xf numFmtId="0" fontId="1" fillId="0" borderId="0"/>
  </cellStyleXfs>
  <cellXfs count="285">
    <xf numFmtId="0" fontId="0" fillId="0" borderId="0" xfId="0"/>
    <xf numFmtId="0" fontId="9"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applyAlignment="1">
      <alignment horizontal="left" indent="8"/>
    </xf>
    <xf numFmtId="0" fontId="9" fillId="0" borderId="0" xfId="0" applyFont="1" applyAlignment="1">
      <alignment wrapText="1"/>
    </xf>
    <xf numFmtId="0" fontId="20" fillId="0" borderId="0" xfId="0" applyFont="1"/>
    <xf numFmtId="0" fontId="5" fillId="0" borderId="0" xfId="21" applyFont="1"/>
    <xf numFmtId="0" fontId="5" fillId="0" borderId="0" xfId="0" applyFont="1"/>
    <xf numFmtId="0" fontId="4" fillId="0" borderId="4" xfId="0" applyFont="1" applyBorder="1" applyAlignment="1">
      <alignment horizontal="center"/>
    </xf>
    <xf numFmtId="0" fontId="21" fillId="0" borderId="0" xfId="0" applyFont="1"/>
    <xf numFmtId="0" fontId="6" fillId="0" borderId="0" xfId="0" applyFont="1"/>
    <xf numFmtId="164" fontId="4" fillId="0" borderId="7" xfId="23" applyNumberFormat="1" applyFont="1" applyFill="1" applyBorder="1" applyAlignment="1">
      <alignment horizontal="center"/>
    </xf>
    <xf numFmtId="3" fontId="0" fillId="0" borderId="0" xfId="0" applyNumberFormat="1"/>
    <xf numFmtId="0" fontId="4" fillId="0" borderId="16" xfId="0" applyFont="1" applyBorder="1" applyAlignment="1">
      <alignment horizontal="center" wrapText="1"/>
    </xf>
    <xf numFmtId="0" fontId="4" fillId="0" borderId="8" xfId="0" applyFont="1" applyBorder="1" applyAlignment="1">
      <alignment horizontal="center" wrapText="1"/>
    </xf>
    <xf numFmtId="0" fontId="4" fillId="0" borderId="17" xfId="0" applyFont="1" applyBorder="1" applyAlignment="1">
      <alignment horizontal="center" wrapText="1"/>
    </xf>
    <xf numFmtId="0" fontId="8" fillId="0" borderId="0" xfId="0" applyFont="1"/>
    <xf numFmtId="3" fontId="4" fillId="0" borderId="24" xfId="1" applyNumberFormat="1" applyFont="1" applyFill="1" applyBorder="1" applyAlignment="1">
      <alignment horizontal="center"/>
    </xf>
    <xf numFmtId="0" fontId="12" fillId="0" borderId="0" xfId="0" applyFont="1"/>
    <xf numFmtId="3" fontId="4" fillId="0" borderId="11" xfId="1" applyNumberFormat="1" applyFont="1" applyFill="1" applyBorder="1" applyAlignment="1">
      <alignment horizontal="center"/>
    </xf>
    <xf numFmtId="0" fontId="6" fillId="0" borderId="0" xfId="0" applyFont="1" applyAlignment="1">
      <alignment wrapText="1"/>
    </xf>
    <xf numFmtId="0" fontId="6" fillId="0" borderId="0" xfId="0" applyFont="1" applyAlignment="1">
      <alignment horizontal="right"/>
    </xf>
    <xf numFmtId="0" fontId="6" fillId="0" borderId="0" xfId="21" applyFont="1"/>
    <xf numFmtId="0" fontId="25" fillId="0" borderId="0" xfId="21" applyFont="1"/>
    <xf numFmtId="0" fontId="0" fillId="0" borderId="0" xfId="0" applyAlignment="1">
      <alignment wrapText="1"/>
    </xf>
    <xf numFmtId="0" fontId="0" fillId="0" borderId="0" xfId="0" applyAlignment="1">
      <alignment horizontal="center"/>
    </xf>
    <xf numFmtId="0" fontId="4" fillId="0" borderId="0" xfId="0" applyFont="1" applyAlignment="1">
      <alignment horizontal="center"/>
    </xf>
    <xf numFmtId="0" fontId="6" fillId="0" borderId="0" xfId="0" applyFont="1" applyAlignment="1">
      <alignment horizontal="center"/>
    </xf>
    <xf numFmtId="0" fontId="6" fillId="0" borderId="0" xfId="21" applyFont="1" applyAlignment="1">
      <alignment wrapText="1"/>
    </xf>
    <xf numFmtId="0" fontId="8" fillId="0" borderId="0" xfId="0" applyFont="1" applyAlignment="1">
      <alignment vertical="top" wrapText="1"/>
    </xf>
    <xf numFmtId="0" fontId="8" fillId="0" borderId="0" xfId="0" applyFont="1" applyAlignment="1">
      <alignment wrapText="1"/>
    </xf>
    <xf numFmtId="0" fontId="24" fillId="0" borderId="0" xfId="0" applyFont="1"/>
    <xf numFmtId="0" fontId="10" fillId="0" borderId="0" xfId="21" applyFont="1"/>
    <xf numFmtId="0" fontId="4" fillId="0" borderId="24" xfId="0" applyFont="1" applyBorder="1" applyAlignment="1">
      <alignment horizontal="center" wrapText="1"/>
    </xf>
    <xf numFmtId="0" fontId="4" fillId="0" borderId="11" xfId="0" applyFont="1" applyBorder="1" applyAlignment="1">
      <alignment horizontal="center" wrapText="1"/>
    </xf>
    <xf numFmtId="0" fontId="4" fillId="0" borderId="7" xfId="0" applyFont="1" applyBorder="1" applyAlignment="1">
      <alignment horizontal="center" wrapText="1"/>
    </xf>
    <xf numFmtId="0" fontId="4" fillId="0" borderId="19" xfId="0" applyFont="1" applyBorder="1" applyAlignment="1">
      <alignment horizontal="center" wrapText="1"/>
    </xf>
    <xf numFmtId="0" fontId="4" fillId="0" borderId="18" xfId="0" applyFont="1" applyBorder="1" applyAlignment="1">
      <alignment horizontal="center" wrapText="1"/>
    </xf>
    <xf numFmtId="0" fontId="4" fillId="0" borderId="6" xfId="0" applyFont="1" applyBorder="1" applyAlignment="1">
      <alignment horizontal="center" wrapText="1"/>
    </xf>
    <xf numFmtId="0" fontId="23" fillId="0" borderId="0" xfId="18" applyFont="1" applyAlignment="1">
      <alignment horizontal="center"/>
    </xf>
    <xf numFmtId="0" fontId="23" fillId="0" borderId="0" xfId="18" applyFont="1" applyAlignment="1">
      <alignment horizontal="right" wrapText="1"/>
    </xf>
    <xf numFmtId="0" fontId="7" fillId="0" borderId="0" xfId="18"/>
    <xf numFmtId="0" fontId="23" fillId="0" borderId="0" xfId="8" applyFont="1" applyAlignment="1">
      <alignment horizontal="center"/>
    </xf>
    <xf numFmtId="0" fontId="23" fillId="0" borderId="0" xfId="8" applyFont="1" applyAlignment="1">
      <alignment horizontal="right" wrapText="1"/>
    </xf>
    <xf numFmtId="0" fontId="20" fillId="0" borderId="0" xfId="0" quotePrefix="1" applyFont="1"/>
    <xf numFmtId="0" fontId="4" fillId="0" borderId="0" xfId="22" applyFont="1"/>
    <xf numFmtId="0" fontId="27" fillId="0" borderId="0" xfId="0" applyFont="1"/>
    <xf numFmtId="0" fontId="11" fillId="0" borderId="0" xfId="3" applyAlignment="1" applyProtection="1"/>
    <xf numFmtId="0" fontId="4" fillId="0" borderId="12" xfId="0" applyFont="1" applyBorder="1" applyAlignment="1">
      <alignment horizontal="center" wrapText="1"/>
    </xf>
    <xf numFmtId="0" fontId="4" fillId="0" borderId="14" xfId="0" applyFont="1" applyBorder="1" applyAlignment="1">
      <alignment horizontal="center" wrapText="1"/>
    </xf>
    <xf numFmtId="0" fontId="4" fillId="0" borderId="0" xfId="21" applyFont="1"/>
    <xf numFmtId="0" fontId="21" fillId="0" borderId="0" xfId="21" applyFont="1"/>
    <xf numFmtId="3" fontId="4" fillId="0" borderId="11" xfId="21" applyNumberFormat="1" applyFont="1" applyBorder="1" applyAlignment="1">
      <alignment horizontal="center"/>
    </xf>
    <xf numFmtId="3" fontId="4" fillId="0" borderId="0" xfId="21" applyNumberFormat="1" applyFont="1" applyAlignment="1">
      <alignment horizontal="center"/>
    </xf>
    <xf numFmtId="0" fontId="4" fillId="0" borderId="0" xfId="0" applyFont="1" applyAlignment="1">
      <alignment horizontal="left" wrapText="1"/>
    </xf>
    <xf numFmtId="0" fontId="4" fillId="0" borderId="9" xfId="0" applyFont="1" applyBorder="1" applyAlignment="1">
      <alignment horizontal="center"/>
    </xf>
    <xf numFmtId="0" fontId="23" fillId="0" borderId="0" xfId="14" applyFont="1" applyAlignment="1">
      <alignment horizontal="right" wrapText="1"/>
    </xf>
    <xf numFmtId="0" fontId="11" fillId="0" borderId="0" xfId="3" applyFill="1" applyAlignment="1" applyProtection="1">
      <alignment wrapText="1"/>
    </xf>
    <xf numFmtId="0" fontId="4" fillId="0" borderId="13" xfId="0" applyFont="1" applyBorder="1" applyAlignment="1">
      <alignment horizontal="center" wrapText="1"/>
    </xf>
    <xf numFmtId="3" fontId="4" fillId="0" borderId="24" xfId="21" applyNumberFormat="1" applyFont="1" applyBorder="1" applyAlignment="1">
      <alignment horizontal="center"/>
    </xf>
    <xf numFmtId="0" fontId="3" fillId="0" borderId="0" xfId="21"/>
    <xf numFmtId="0" fontId="3" fillId="0" borderId="0" xfId="0" applyFont="1"/>
    <xf numFmtId="0" fontId="4" fillId="0" borderId="4" xfId="21" applyFont="1" applyBorder="1" applyAlignment="1">
      <alignment horizontal="center"/>
    </xf>
    <xf numFmtId="164" fontId="3" fillId="0" borderId="3" xfId="23" applyNumberFormat="1" applyFont="1" applyFill="1" applyBorder="1" applyAlignment="1">
      <alignment horizontal="center"/>
    </xf>
    <xf numFmtId="164" fontId="3" fillId="0" borderId="5" xfId="23" applyNumberFormat="1" applyFont="1" applyFill="1" applyBorder="1" applyAlignment="1">
      <alignment horizontal="center"/>
    </xf>
    <xf numFmtId="0" fontId="3" fillId="0" borderId="0" xfId="0" applyFont="1" applyAlignment="1">
      <alignment wrapText="1"/>
    </xf>
    <xf numFmtId="164" fontId="0" fillId="0" borderId="0" xfId="0" applyNumberFormat="1"/>
    <xf numFmtId="3" fontId="7" fillId="0" borderId="2" xfId="12" applyNumberFormat="1" applyFont="1" applyBorder="1" applyAlignment="1">
      <alignment horizontal="center" wrapText="1"/>
    </xf>
    <xf numFmtId="3" fontId="7" fillId="0" borderId="20" xfId="12" applyNumberFormat="1" applyFont="1" applyBorder="1" applyAlignment="1">
      <alignment horizontal="center" wrapText="1"/>
    </xf>
    <xf numFmtId="3" fontId="7" fillId="0" borderId="21" xfId="12" applyNumberFormat="1" applyFont="1" applyBorder="1" applyAlignment="1">
      <alignment horizontal="center" wrapText="1"/>
    </xf>
    <xf numFmtId="3" fontId="7" fillId="0" borderId="15" xfId="12" applyNumberFormat="1" applyFont="1" applyBorder="1" applyAlignment="1">
      <alignment horizontal="center" wrapText="1"/>
    </xf>
    <xf numFmtId="0" fontId="29" fillId="0" borderId="0" xfId="13"/>
    <xf numFmtId="0" fontId="29" fillId="0" borderId="0" xfId="15"/>
    <xf numFmtId="164" fontId="3" fillId="0" borderId="0" xfId="23" applyNumberFormat="1" applyFont="1" applyFill="1" applyBorder="1" applyAlignment="1">
      <alignment horizontal="center"/>
    </xf>
    <xf numFmtId="0" fontId="29" fillId="0" borderId="0" xfId="16"/>
    <xf numFmtId="3" fontId="4" fillId="0" borderId="0" xfId="1" applyNumberFormat="1" applyFont="1" applyFill="1" applyBorder="1" applyAlignment="1">
      <alignment horizontal="center"/>
    </xf>
    <xf numFmtId="0" fontId="23" fillId="0" borderId="0" xfId="17" applyFont="1" applyAlignment="1">
      <alignment horizontal="right" wrapText="1"/>
    </xf>
    <xf numFmtId="0" fontId="3" fillId="0" borderId="0" xfId="0" applyFont="1" applyAlignment="1">
      <alignment horizontal="center"/>
    </xf>
    <xf numFmtId="3" fontId="7" fillId="0" borderId="0" xfId="12" applyNumberFormat="1" applyFont="1" applyAlignment="1">
      <alignment horizontal="center" wrapText="1"/>
    </xf>
    <xf numFmtId="0" fontId="3" fillId="0" borderId="0" xfId="0" applyFont="1" applyAlignment="1">
      <alignment horizontal="right"/>
    </xf>
    <xf numFmtId="3" fontId="3" fillId="0" borderId="15" xfId="1" applyNumberFormat="1" applyFont="1" applyFill="1" applyBorder="1" applyAlignment="1">
      <alignment horizontal="center" wrapText="1"/>
    </xf>
    <xf numFmtId="3" fontId="3" fillId="0" borderId="2" xfId="1" applyNumberFormat="1" applyFont="1" applyFill="1" applyBorder="1" applyAlignment="1">
      <alignment horizontal="center" wrapText="1"/>
    </xf>
    <xf numFmtId="164" fontId="3" fillId="0" borderId="6" xfId="23" applyNumberFormat="1" applyFont="1" applyFill="1" applyBorder="1" applyAlignment="1">
      <alignment horizontal="center"/>
    </xf>
    <xf numFmtId="3" fontId="3" fillId="0" borderId="0" xfId="1" applyNumberFormat="1" applyFont="1" applyFill="1" applyBorder="1" applyAlignment="1">
      <alignment horizontal="center"/>
    </xf>
    <xf numFmtId="0" fontId="7" fillId="0" borderId="0" xfId="11" applyAlignment="1">
      <alignment horizontal="right" wrapText="1"/>
    </xf>
    <xf numFmtId="3" fontId="3" fillId="0" borderId="0" xfId="0" applyNumberFormat="1" applyFont="1"/>
    <xf numFmtId="0" fontId="3" fillId="0" borderId="0" xfId="0" applyFont="1" applyAlignment="1">
      <alignment horizontal="left"/>
    </xf>
    <xf numFmtId="3" fontId="3" fillId="0" borderId="20" xfId="1" applyNumberFormat="1" applyFont="1" applyFill="1" applyBorder="1" applyAlignment="1">
      <alignment horizontal="center"/>
    </xf>
    <xf numFmtId="3" fontId="3" fillId="0" borderId="15" xfId="1" applyNumberFormat="1" applyFont="1" applyFill="1" applyBorder="1" applyAlignment="1">
      <alignment horizontal="center"/>
    </xf>
    <xf numFmtId="0" fontId="32" fillId="0" borderId="0" xfId="0" applyFont="1"/>
    <xf numFmtId="164" fontId="4" fillId="0" borderId="0" xfId="23" applyNumberFormat="1" applyFont="1" applyFill="1" applyBorder="1" applyAlignment="1">
      <alignment horizontal="center"/>
    </xf>
    <xf numFmtId="3" fontId="3" fillId="0" borderId="0" xfId="1" applyNumberFormat="1" applyFont="1" applyFill="1" applyBorder="1" applyAlignment="1">
      <alignment horizontal="center" wrapText="1"/>
    </xf>
    <xf numFmtId="3" fontId="22" fillId="0" borderId="0" xfId="20" applyNumberFormat="1" applyFont="1" applyAlignment="1">
      <alignment horizontal="center" wrapText="1"/>
    </xf>
    <xf numFmtId="0" fontId="23" fillId="0" borderId="0" xfId="17" applyFont="1" applyAlignment="1">
      <alignment horizontal="center"/>
    </xf>
    <xf numFmtId="0" fontId="23" fillId="0" borderId="0" xfId="28" applyFont="1" applyAlignment="1">
      <alignment horizontal="center"/>
    </xf>
    <xf numFmtId="0" fontId="33" fillId="0" borderId="0" xfId="29"/>
    <xf numFmtId="3" fontId="3" fillId="0" borderId="28" xfId="1" applyNumberFormat="1" applyFont="1" applyFill="1" applyBorder="1" applyAlignment="1">
      <alignment horizontal="center"/>
    </xf>
    <xf numFmtId="3" fontId="4" fillId="0" borderId="7" xfId="21" applyNumberFormat="1" applyFont="1" applyBorder="1" applyAlignment="1">
      <alignment horizontal="center"/>
    </xf>
    <xf numFmtId="3" fontId="4" fillId="0" borderId="9" xfId="21" applyNumberFormat="1" applyFont="1" applyBorder="1" applyAlignment="1">
      <alignment horizontal="center"/>
    </xf>
    <xf numFmtId="1" fontId="7" fillId="0" borderId="23" xfId="9" applyNumberFormat="1" applyBorder="1" applyAlignment="1">
      <alignment horizontal="center" wrapText="1"/>
    </xf>
    <xf numFmtId="1" fontId="7" fillId="0" borderId="1" xfId="9" applyNumberFormat="1" applyBorder="1" applyAlignment="1">
      <alignment horizontal="center" wrapText="1"/>
    </xf>
    <xf numFmtId="0" fontId="4" fillId="0" borderId="26" xfId="21" applyFont="1" applyBorder="1" applyAlignment="1">
      <alignment horizontal="center" vertical="top" wrapText="1"/>
    </xf>
    <xf numFmtId="0" fontId="4" fillId="0" borderId="33" xfId="21" applyFont="1" applyBorder="1" applyAlignment="1">
      <alignment horizontal="center" vertical="top" wrapText="1"/>
    </xf>
    <xf numFmtId="0" fontId="4" fillId="0" borderId="16" xfId="21" applyFont="1" applyBorder="1" applyAlignment="1">
      <alignment horizontal="center" vertical="top" wrapText="1"/>
    </xf>
    <xf numFmtId="0" fontId="4" fillId="0" borderId="8" xfId="21" applyFont="1" applyBorder="1" applyAlignment="1">
      <alignment horizontal="center" vertical="top" wrapText="1"/>
    </xf>
    <xf numFmtId="0" fontId="4" fillId="0" borderId="17" xfId="21" applyFont="1" applyBorder="1" applyAlignment="1">
      <alignment horizontal="center" vertical="top" wrapText="1"/>
    </xf>
    <xf numFmtId="3" fontId="4" fillId="0" borderId="31" xfId="1" applyNumberFormat="1" applyFont="1" applyFill="1" applyBorder="1" applyAlignment="1">
      <alignment horizontal="center"/>
    </xf>
    <xf numFmtId="3" fontId="4" fillId="0" borderId="29" xfId="1" applyNumberFormat="1" applyFont="1" applyFill="1" applyBorder="1" applyAlignment="1">
      <alignment horizontal="center"/>
    </xf>
    <xf numFmtId="164" fontId="4" fillId="0" borderId="30" xfId="23" applyNumberFormat="1" applyFont="1" applyFill="1" applyBorder="1" applyAlignment="1">
      <alignment horizontal="center"/>
    </xf>
    <xf numFmtId="3" fontId="7" fillId="0" borderId="19" xfId="12" applyNumberFormat="1" applyFont="1" applyBorder="1" applyAlignment="1">
      <alignment horizontal="center" wrapText="1"/>
    </xf>
    <xf numFmtId="3" fontId="7" fillId="0" borderId="18" xfId="12" applyNumberFormat="1" applyFont="1" applyBorder="1" applyAlignment="1">
      <alignment horizontal="center" wrapText="1"/>
    </xf>
    <xf numFmtId="3" fontId="7" fillId="0" borderId="32" xfId="12" applyNumberFormat="1" applyFont="1" applyBorder="1" applyAlignment="1">
      <alignment horizontal="center" wrapText="1"/>
    </xf>
    <xf numFmtId="3" fontId="7" fillId="0" borderId="25" xfId="12" applyNumberFormat="1" applyFont="1" applyBorder="1" applyAlignment="1">
      <alignment horizontal="center" wrapText="1"/>
    </xf>
    <xf numFmtId="3" fontId="7" fillId="0" borderId="27" xfId="12" applyNumberFormat="1" applyFont="1" applyBorder="1" applyAlignment="1">
      <alignment horizontal="center" wrapText="1"/>
    </xf>
    <xf numFmtId="10" fontId="4" fillId="0" borderId="30" xfId="23" applyNumberFormat="1" applyFont="1" applyFill="1" applyBorder="1" applyAlignment="1">
      <alignment horizontal="center"/>
    </xf>
    <xf numFmtId="10" fontId="4" fillId="0" borderId="0" xfId="23" applyNumberFormat="1" applyFont="1" applyFill="1" applyBorder="1" applyAlignment="1">
      <alignment horizontal="center"/>
    </xf>
    <xf numFmtId="3" fontId="23" fillId="0" borderId="0" xfId="17" applyNumberFormat="1" applyFont="1" applyAlignment="1">
      <alignment horizontal="center"/>
    </xf>
    <xf numFmtId="164" fontId="0" fillId="0" borderId="0" xfId="23" applyNumberFormat="1" applyFont="1" applyFill="1"/>
    <xf numFmtId="0" fontId="37" fillId="0" borderId="0" xfId="32"/>
    <xf numFmtId="3" fontId="3" fillId="0" borderId="0" xfId="0" applyNumberFormat="1" applyFont="1" applyAlignment="1">
      <alignment horizontal="right"/>
    </xf>
    <xf numFmtId="3" fontId="22" fillId="0" borderId="24" xfId="10" applyNumberFormat="1" applyFont="1" applyBorder="1" applyAlignment="1">
      <alignment horizontal="center"/>
    </xf>
    <xf numFmtId="3" fontId="3" fillId="0" borderId="38" xfId="1" applyNumberFormat="1" applyFont="1" applyFill="1" applyBorder="1" applyAlignment="1">
      <alignment horizontal="center"/>
    </xf>
    <xf numFmtId="3" fontId="3" fillId="0" borderId="52" xfId="1" applyNumberFormat="1" applyFont="1" applyFill="1" applyBorder="1" applyAlignment="1">
      <alignment horizontal="center"/>
    </xf>
    <xf numFmtId="3" fontId="7" fillId="0" borderId="46" xfId="12" applyNumberFormat="1" applyFont="1" applyBorder="1" applyAlignment="1">
      <alignment horizontal="center" wrapText="1"/>
    </xf>
    <xf numFmtId="3" fontId="7" fillId="0" borderId="48" xfId="12" applyNumberFormat="1" applyFont="1" applyBorder="1" applyAlignment="1">
      <alignment horizontal="center" wrapText="1"/>
    </xf>
    <xf numFmtId="164" fontId="3" fillId="0" borderId="49" xfId="23" applyNumberFormat="1" applyFont="1" applyFill="1" applyBorder="1" applyAlignment="1">
      <alignment horizontal="center"/>
    </xf>
    <xf numFmtId="0" fontId="4" fillId="0" borderId="0" xfId="21" applyFont="1" applyAlignment="1">
      <alignment horizontal="center"/>
    </xf>
    <xf numFmtId="3" fontId="22" fillId="0" borderId="0" xfId="10" applyNumberFormat="1" applyFont="1" applyAlignment="1">
      <alignment horizontal="center"/>
    </xf>
    <xf numFmtId="3" fontId="22" fillId="0" borderId="0" xfId="10" applyNumberFormat="1" applyFont="1" applyAlignment="1">
      <alignment horizontal="center" wrapText="1"/>
    </xf>
    <xf numFmtId="0" fontId="39" fillId="0" borderId="0" xfId="0" applyFont="1"/>
    <xf numFmtId="3" fontId="4" fillId="0" borderId="31" xfId="21" applyNumberFormat="1" applyFont="1" applyBorder="1" applyAlignment="1">
      <alignment horizontal="center"/>
    </xf>
    <xf numFmtId="3" fontId="4" fillId="0" borderId="30" xfId="21" applyNumberFormat="1" applyFont="1" applyBorder="1" applyAlignment="1">
      <alignment horizontal="center"/>
    </xf>
    <xf numFmtId="3" fontId="3" fillId="0" borderId="53" xfId="1" applyNumberFormat="1" applyFont="1" applyFill="1" applyBorder="1" applyAlignment="1">
      <alignment horizontal="center"/>
    </xf>
    <xf numFmtId="3" fontId="38" fillId="0" borderId="20" xfId="34" applyNumberFormat="1" applyBorder="1" applyAlignment="1">
      <alignment horizontal="center"/>
    </xf>
    <xf numFmtId="3" fontId="38" fillId="0" borderId="15" xfId="34" applyNumberFormat="1" applyBorder="1" applyAlignment="1">
      <alignment horizontal="center"/>
    </xf>
    <xf numFmtId="3" fontId="4" fillId="0" borderId="54" xfId="21" applyNumberFormat="1" applyFont="1" applyBorder="1" applyAlignment="1">
      <alignment horizontal="center"/>
    </xf>
    <xf numFmtId="3" fontId="4" fillId="0" borderId="29" xfId="21" applyNumberFormat="1" applyFont="1" applyBorder="1" applyAlignment="1">
      <alignment horizontal="center"/>
    </xf>
    <xf numFmtId="3" fontId="38" fillId="0" borderId="20" xfId="36" applyNumberFormat="1" applyBorder="1" applyAlignment="1">
      <alignment horizontal="center"/>
    </xf>
    <xf numFmtId="3" fontId="38" fillId="0" borderId="15" xfId="36" applyNumberFormat="1" applyBorder="1" applyAlignment="1">
      <alignment horizontal="center"/>
    </xf>
    <xf numFmtId="3" fontId="38" fillId="0" borderId="19" xfId="36" applyNumberFormat="1" applyBorder="1" applyAlignment="1">
      <alignment horizontal="center"/>
    </xf>
    <xf numFmtId="3" fontId="22" fillId="0" borderId="11" xfId="10" applyNumberFormat="1" applyFont="1" applyBorder="1" applyAlignment="1">
      <alignment horizontal="center"/>
    </xf>
    <xf numFmtId="3" fontId="22" fillId="0" borderId="10" xfId="10" applyNumberFormat="1" applyFont="1" applyBorder="1" applyAlignment="1">
      <alignment horizontal="center"/>
    </xf>
    <xf numFmtId="0" fontId="4" fillId="0" borderId="27" xfId="0" applyFont="1" applyBorder="1" applyAlignment="1">
      <alignment horizontal="center" wrapText="1"/>
    </xf>
    <xf numFmtId="1" fontId="7" fillId="0" borderId="55" xfId="9" applyNumberFormat="1" applyBorder="1" applyAlignment="1">
      <alignment horizontal="center" wrapText="1"/>
    </xf>
    <xf numFmtId="3" fontId="7" fillId="0" borderId="50" xfId="12" applyNumberFormat="1" applyFont="1" applyBorder="1" applyAlignment="1">
      <alignment horizontal="center" wrapText="1"/>
    </xf>
    <xf numFmtId="0" fontId="4" fillId="0" borderId="10" xfId="0" applyFont="1" applyBorder="1" applyAlignment="1">
      <alignment horizontal="center" wrapText="1"/>
    </xf>
    <xf numFmtId="3" fontId="3" fillId="0" borderId="16" xfId="1" applyNumberFormat="1" applyFont="1" applyFill="1" applyBorder="1" applyAlignment="1">
      <alignment horizontal="center" wrapText="1"/>
    </xf>
    <xf numFmtId="3" fontId="3" fillId="0" borderId="8" xfId="1" applyNumberFormat="1" applyFont="1" applyFill="1" applyBorder="1" applyAlignment="1">
      <alignment horizontal="center" wrapText="1"/>
    </xf>
    <xf numFmtId="164" fontId="3" fillId="0" borderId="17" xfId="23" applyNumberFormat="1" applyFont="1" applyFill="1" applyBorder="1" applyAlignment="1">
      <alignment horizontal="center"/>
    </xf>
    <xf numFmtId="3" fontId="3" fillId="0" borderId="46" xfId="1" applyNumberFormat="1" applyFont="1" applyFill="1" applyBorder="1" applyAlignment="1">
      <alignment horizontal="center" wrapText="1"/>
    </xf>
    <xf numFmtId="3" fontId="3" fillId="0" borderId="48" xfId="1" applyNumberFormat="1" applyFont="1" applyFill="1" applyBorder="1" applyAlignment="1">
      <alignment horizontal="center" wrapText="1"/>
    </xf>
    <xf numFmtId="3" fontId="4" fillId="0" borderId="57" xfId="21" applyNumberFormat="1" applyFont="1" applyBorder="1" applyAlignment="1">
      <alignment horizontal="center"/>
    </xf>
    <xf numFmtId="3" fontId="4" fillId="0" borderId="37" xfId="21" applyNumberFormat="1" applyFont="1" applyBorder="1" applyAlignment="1">
      <alignment horizontal="center"/>
    </xf>
    <xf numFmtId="3" fontId="38" fillId="0" borderId="16" xfId="34" applyNumberFormat="1" applyBorder="1" applyAlignment="1">
      <alignment horizontal="center"/>
    </xf>
    <xf numFmtId="0" fontId="3" fillId="0" borderId="0" xfId="21" applyAlignment="1">
      <alignment wrapText="1"/>
    </xf>
    <xf numFmtId="0" fontId="3" fillId="0" borderId="0" xfId="21" applyAlignment="1">
      <alignment horizontal="center" wrapText="1"/>
    </xf>
    <xf numFmtId="3" fontId="35" fillId="0" borderId="21" xfId="34" applyNumberFormat="1" applyFont="1" applyBorder="1" applyAlignment="1">
      <alignment horizontal="center" wrapText="1"/>
    </xf>
    <xf numFmtId="3" fontId="35" fillId="0" borderId="5" xfId="34" applyNumberFormat="1" applyFont="1" applyBorder="1" applyAlignment="1">
      <alignment horizontal="center" wrapText="1"/>
    </xf>
    <xf numFmtId="3" fontId="35" fillId="0" borderId="2" xfId="34" applyNumberFormat="1" applyFont="1" applyBorder="1" applyAlignment="1">
      <alignment horizontal="center" wrapText="1"/>
    </xf>
    <xf numFmtId="3" fontId="35" fillId="0" borderId="3" xfId="34" applyNumberFormat="1" applyFont="1" applyBorder="1" applyAlignment="1">
      <alignment horizontal="center" wrapText="1"/>
    </xf>
    <xf numFmtId="3" fontId="35" fillId="0" borderId="15" xfId="34" applyNumberFormat="1" applyFont="1" applyBorder="1" applyAlignment="1">
      <alignment horizontal="center" wrapText="1"/>
    </xf>
    <xf numFmtId="3" fontId="35" fillId="0" borderId="28" xfId="34" applyNumberFormat="1" applyFont="1" applyBorder="1" applyAlignment="1">
      <alignment horizontal="center" wrapText="1"/>
    </xf>
    <xf numFmtId="3" fontId="3" fillId="0" borderId="0" xfId="21" applyNumberFormat="1"/>
    <xf numFmtId="3" fontId="35" fillId="0" borderId="19" xfId="34" applyNumberFormat="1" applyFont="1" applyBorder="1" applyAlignment="1">
      <alignment horizontal="center" wrapText="1"/>
    </xf>
    <xf numFmtId="3" fontId="35" fillId="0" borderId="47" xfId="34" applyNumberFormat="1" applyFont="1" applyBorder="1" applyAlignment="1">
      <alignment horizontal="center" wrapText="1"/>
    </xf>
    <xf numFmtId="3" fontId="35" fillId="0" borderId="8" xfId="34" applyNumberFormat="1" applyFont="1" applyBorder="1" applyAlignment="1">
      <alignment horizontal="center" wrapText="1"/>
    </xf>
    <xf numFmtId="3" fontId="35" fillId="0" borderId="21" xfId="36" applyNumberFormat="1" applyFont="1" applyBorder="1" applyAlignment="1">
      <alignment horizontal="center" wrapText="1"/>
    </xf>
    <xf numFmtId="3" fontId="35" fillId="0" borderId="5" xfId="36" applyNumberFormat="1" applyFont="1" applyBorder="1" applyAlignment="1">
      <alignment horizontal="center" wrapText="1"/>
    </xf>
    <xf numFmtId="3" fontId="3" fillId="0" borderId="51" xfId="1" applyNumberFormat="1" applyFont="1" applyFill="1" applyBorder="1" applyAlignment="1">
      <alignment horizontal="center"/>
    </xf>
    <xf numFmtId="3" fontId="35" fillId="0" borderId="2" xfId="36" applyNumberFormat="1" applyFont="1" applyBorder="1" applyAlignment="1">
      <alignment horizontal="center" wrapText="1"/>
    </xf>
    <xf numFmtId="3" fontId="35" fillId="0" borderId="3" xfId="36" applyNumberFormat="1" applyFont="1" applyBorder="1" applyAlignment="1">
      <alignment horizontal="center" wrapText="1"/>
    </xf>
    <xf numFmtId="3" fontId="35" fillId="0" borderId="15" xfId="36" applyNumberFormat="1" applyFont="1" applyBorder="1" applyAlignment="1">
      <alignment horizontal="center" wrapText="1"/>
    </xf>
    <xf numFmtId="3" fontId="35" fillId="0" borderId="28" xfId="36" applyNumberFormat="1" applyFont="1" applyBorder="1" applyAlignment="1">
      <alignment horizontal="center" wrapText="1"/>
    </xf>
    <xf numFmtId="10" fontId="3" fillId="0" borderId="0" xfId="21" applyNumberFormat="1"/>
    <xf numFmtId="3" fontId="35" fillId="0" borderId="19" xfId="36" applyNumberFormat="1" applyFont="1" applyBorder="1" applyAlignment="1">
      <alignment horizontal="center" wrapText="1"/>
    </xf>
    <xf numFmtId="3" fontId="35" fillId="0" borderId="47" xfId="36" applyNumberFormat="1" applyFont="1" applyBorder="1" applyAlignment="1">
      <alignment horizontal="center" wrapText="1"/>
    </xf>
    <xf numFmtId="3" fontId="35" fillId="0" borderId="18" xfId="36" applyNumberFormat="1" applyFont="1" applyBorder="1" applyAlignment="1">
      <alignment horizontal="center" wrapText="1"/>
    </xf>
    <xf numFmtId="3" fontId="35" fillId="0" borderId="6" xfId="36" applyNumberFormat="1" applyFont="1" applyBorder="1" applyAlignment="1">
      <alignment horizontal="center" wrapText="1"/>
    </xf>
    <xf numFmtId="1" fontId="7" fillId="0" borderId="35" xfId="9" applyNumberFormat="1" applyBorder="1" applyAlignment="1">
      <alignment horizontal="center" wrapText="1"/>
    </xf>
    <xf numFmtId="3" fontId="7" fillId="0" borderId="46" xfId="10" applyNumberFormat="1" applyBorder="1" applyAlignment="1">
      <alignment horizontal="center"/>
    </xf>
    <xf numFmtId="3" fontId="7" fillId="0" borderId="48" xfId="10" applyNumberFormat="1" applyBorder="1" applyAlignment="1">
      <alignment horizontal="center" wrapText="1"/>
    </xf>
    <xf numFmtId="3" fontId="7" fillId="0" borderId="50" xfId="10" applyNumberFormat="1" applyBorder="1" applyAlignment="1">
      <alignment horizontal="center"/>
    </xf>
    <xf numFmtId="3" fontId="7" fillId="0" borderId="15" xfId="10" applyNumberFormat="1" applyBorder="1" applyAlignment="1">
      <alignment horizontal="center"/>
    </xf>
    <xf numFmtId="3" fontId="7" fillId="0" borderId="2" xfId="10" applyNumberFormat="1" applyBorder="1" applyAlignment="1">
      <alignment horizontal="center" wrapText="1"/>
    </xf>
    <xf numFmtId="3" fontId="7" fillId="0" borderId="25" xfId="10" applyNumberFormat="1" applyBorder="1" applyAlignment="1">
      <alignment horizontal="center"/>
    </xf>
    <xf numFmtId="3" fontId="7" fillId="0" borderId="16" xfId="10" applyNumberFormat="1" applyBorder="1" applyAlignment="1">
      <alignment horizontal="center"/>
    </xf>
    <xf numFmtId="3" fontId="7" fillId="0" borderId="8" xfId="10" applyNumberFormat="1" applyBorder="1" applyAlignment="1">
      <alignment horizontal="center" wrapText="1"/>
    </xf>
    <xf numFmtId="3" fontId="7" fillId="0" borderId="26" xfId="10" applyNumberFormat="1" applyBorder="1" applyAlignment="1">
      <alignment horizontal="center"/>
    </xf>
    <xf numFmtId="0" fontId="23" fillId="0" borderId="0" xfId="25" applyFont="1" applyAlignment="1">
      <alignment horizontal="center"/>
    </xf>
    <xf numFmtId="0" fontId="23" fillId="0" borderId="0" xfId="25" applyFont="1" applyAlignment="1">
      <alignment horizontal="right" wrapText="1"/>
    </xf>
    <xf numFmtId="0" fontId="23" fillId="0" borderId="0" xfId="13" applyFont="1" applyAlignment="1">
      <alignment horizontal="center"/>
    </xf>
    <xf numFmtId="0" fontId="23" fillId="0" borderId="0" xfId="13" applyFont="1" applyAlignment="1">
      <alignment horizontal="right" wrapText="1"/>
    </xf>
    <xf numFmtId="0" fontId="23" fillId="0" borderId="0" xfId="15" applyFont="1" applyAlignment="1">
      <alignment horizontal="center"/>
    </xf>
    <xf numFmtId="0" fontId="23" fillId="0" borderId="0" xfId="26" applyFont="1" applyAlignment="1">
      <alignment horizontal="center"/>
    </xf>
    <xf numFmtId="0" fontId="23" fillId="0" borderId="0" xfId="15" applyFont="1" applyAlignment="1">
      <alignment horizontal="right" wrapText="1"/>
    </xf>
    <xf numFmtId="0" fontId="23" fillId="0" borderId="0" xfId="26" applyFont="1" applyAlignment="1">
      <alignment horizontal="right" wrapText="1"/>
    </xf>
    <xf numFmtId="0" fontId="23" fillId="0" borderId="0" xfId="27" applyFont="1" applyAlignment="1">
      <alignment horizontal="center"/>
    </xf>
    <xf numFmtId="0" fontId="23" fillId="0" borderId="0" xfId="16" applyFont="1" applyAlignment="1">
      <alignment horizontal="center"/>
    </xf>
    <xf numFmtId="0" fontId="23" fillId="0" borderId="0" xfId="27" applyFont="1" applyAlignment="1">
      <alignment horizontal="right" wrapText="1"/>
    </xf>
    <xf numFmtId="0" fontId="23" fillId="0" borderId="0" xfId="16" applyFont="1" applyAlignment="1">
      <alignment horizontal="right" wrapText="1"/>
    </xf>
    <xf numFmtId="0" fontId="23" fillId="0" borderId="0" xfId="29" applyFont="1" applyAlignment="1">
      <alignment horizontal="right" wrapText="1"/>
    </xf>
    <xf numFmtId="3" fontId="3" fillId="0" borderId="19" xfId="1" applyNumberFormat="1" applyFont="1" applyFill="1" applyBorder="1" applyAlignment="1">
      <alignment horizontal="center" wrapText="1"/>
    </xf>
    <xf numFmtId="3" fontId="3" fillId="0" borderId="18" xfId="1" applyNumberFormat="1" applyFont="1" applyFill="1" applyBorder="1" applyAlignment="1">
      <alignment horizontal="center" wrapText="1"/>
    </xf>
    <xf numFmtId="0" fontId="23" fillId="0" borderId="0" xfId="32" applyFont="1" applyAlignment="1">
      <alignment horizontal="center"/>
    </xf>
    <xf numFmtId="0" fontId="23" fillId="0" borderId="0" xfId="32" applyFont="1" applyAlignment="1">
      <alignment horizontal="right" wrapText="1"/>
    </xf>
    <xf numFmtId="3" fontId="3" fillId="0" borderId="20" xfId="1" applyNumberFormat="1" applyFont="1" applyFill="1" applyBorder="1" applyAlignment="1">
      <alignment horizontal="center" wrapText="1"/>
    </xf>
    <xf numFmtId="3" fontId="3" fillId="0" borderId="21" xfId="1" applyNumberFormat="1" applyFont="1" applyFill="1" applyBorder="1" applyAlignment="1">
      <alignment horizontal="center" wrapText="1"/>
    </xf>
    <xf numFmtId="0" fontId="23" fillId="0" borderId="0" xfId="33" applyFont="1" applyAlignment="1">
      <alignment horizontal="center"/>
    </xf>
    <xf numFmtId="0" fontId="23" fillId="0" borderId="0" xfId="33" applyFont="1" applyAlignment="1">
      <alignment horizontal="right" wrapText="1"/>
    </xf>
    <xf numFmtId="0" fontId="23" fillId="0" borderId="0" xfId="19" applyFont="1" applyAlignment="1">
      <alignment horizontal="right" wrapText="1"/>
    </xf>
    <xf numFmtId="0" fontId="23" fillId="0" borderId="0" xfId="30" applyFont="1" applyAlignment="1">
      <alignment horizontal="center"/>
    </xf>
    <xf numFmtId="0" fontId="23" fillId="0" borderId="0" xfId="30" applyFont="1" applyAlignment="1">
      <alignment horizontal="right" wrapText="1"/>
    </xf>
    <xf numFmtId="14" fontId="3" fillId="0" borderId="0" xfId="0" applyNumberFormat="1" applyFont="1"/>
    <xf numFmtId="0" fontId="0" fillId="0" borderId="0" xfId="0" applyAlignment="1">
      <alignment vertical="top"/>
    </xf>
    <xf numFmtId="0" fontId="40" fillId="0" borderId="0" xfId="31" applyFont="1" applyAlignment="1">
      <alignment horizontal="center"/>
    </xf>
    <xf numFmtId="165" fontId="4" fillId="0" borderId="30" xfId="23" applyNumberFormat="1" applyFont="1" applyFill="1" applyBorder="1" applyAlignment="1">
      <alignment horizontal="center"/>
    </xf>
    <xf numFmtId="0" fontId="10" fillId="0" borderId="0" xfId="0" applyFont="1" applyAlignment="1">
      <alignment horizontal="left"/>
    </xf>
    <xf numFmtId="0" fontId="41" fillId="0" borderId="24" xfId="20" applyFont="1" applyBorder="1" applyAlignment="1">
      <alignment horizontal="center" wrapText="1"/>
    </xf>
    <xf numFmtId="0" fontId="41" fillId="0" borderId="11" xfId="20" applyFont="1" applyBorder="1" applyAlignment="1">
      <alignment horizontal="center"/>
    </xf>
    <xf numFmtId="0" fontId="41" fillId="0" borderId="7" xfId="20" applyFont="1" applyBorder="1" applyAlignment="1">
      <alignment horizontal="center" wrapText="1"/>
    </xf>
    <xf numFmtId="0" fontId="8" fillId="0" borderId="15"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19" xfId="0" applyFont="1" applyBorder="1" applyAlignment="1">
      <alignment horizontal="center"/>
    </xf>
    <xf numFmtId="0" fontId="8" fillId="0" borderId="18" xfId="0" applyFont="1" applyBorder="1" applyAlignment="1">
      <alignment horizontal="center"/>
    </xf>
    <xf numFmtId="0" fontId="8" fillId="0" borderId="6" xfId="0" applyFont="1" applyBorder="1" applyAlignment="1">
      <alignment horizontal="center"/>
    </xf>
    <xf numFmtId="0" fontId="8" fillId="0" borderId="0" xfId="0" applyFont="1" applyAlignment="1">
      <alignment horizontal="left"/>
    </xf>
    <xf numFmtId="0" fontId="8" fillId="0" borderId="0" xfId="0" applyFont="1" applyAlignment="1">
      <alignment horizontal="center"/>
    </xf>
    <xf numFmtId="0" fontId="42" fillId="0" borderId="0" xfId="0" applyFont="1" applyAlignment="1">
      <alignment horizontal="left"/>
    </xf>
    <xf numFmtId="0" fontId="11" fillId="0" borderId="0" xfId="3" applyAlignment="1" applyProtection="1">
      <alignment wrapText="1"/>
    </xf>
    <xf numFmtId="0" fontId="3" fillId="0" borderId="0" xfId="0" applyFont="1" applyAlignment="1">
      <alignment horizontal="center" wrapText="1"/>
    </xf>
    <xf numFmtId="0" fontId="4" fillId="0" borderId="0" xfId="0" applyFont="1" applyAlignment="1">
      <alignment wrapText="1"/>
    </xf>
    <xf numFmtId="0" fontId="9" fillId="0" borderId="0" xfId="0" applyFont="1" applyAlignment="1">
      <alignment horizontal="left" wrapText="1"/>
    </xf>
    <xf numFmtId="0" fontId="8" fillId="0" borderId="0" xfId="0" applyFont="1" applyAlignment="1">
      <alignment horizontal="left" wrapText="1"/>
    </xf>
    <xf numFmtId="0" fontId="11" fillId="0" borderId="0" xfId="3" applyAlignment="1" applyProtection="1">
      <alignment wrapText="1"/>
    </xf>
    <xf numFmtId="0" fontId="3" fillId="0" borderId="0" xfId="0" applyFont="1" applyAlignment="1">
      <alignment horizontal="center" wrapText="1"/>
    </xf>
    <xf numFmtId="0" fontId="4" fillId="0" borderId="0" xfId="0" applyFont="1" applyAlignment="1">
      <alignment wrapText="1"/>
    </xf>
    <xf numFmtId="0" fontId="3" fillId="0" borderId="0" xfId="21" applyAlignment="1">
      <alignment horizontal="left" vertical="top" wrapText="1"/>
    </xf>
    <xf numFmtId="0" fontId="4" fillId="0" borderId="34" xfId="21" applyFont="1" applyBorder="1" applyAlignment="1">
      <alignment horizontal="center" wrapText="1"/>
    </xf>
    <xf numFmtId="0" fontId="4" fillId="0" borderId="36" xfId="21" applyFont="1" applyBorder="1" applyAlignment="1">
      <alignment horizontal="center" wrapText="1"/>
    </xf>
    <xf numFmtId="0" fontId="4" fillId="0" borderId="38" xfId="21" applyFont="1" applyBorder="1" applyAlignment="1">
      <alignment horizontal="center" vertical="center" wrapText="1"/>
    </xf>
    <xf numFmtId="0" fontId="4" fillId="0" borderId="43" xfId="21" applyFont="1" applyBorder="1" applyAlignment="1">
      <alignment horizontal="center" vertical="center" wrapText="1"/>
    </xf>
    <xf numFmtId="0" fontId="4" fillId="0" borderId="35" xfId="21" applyFont="1" applyBorder="1" applyAlignment="1">
      <alignment horizontal="center"/>
    </xf>
    <xf numFmtId="0" fontId="4" fillId="0" borderId="41" xfId="21" applyFont="1" applyBorder="1" applyAlignment="1">
      <alignment horizontal="center"/>
    </xf>
    <xf numFmtId="0" fontId="4" fillId="0" borderId="38" xfId="21" applyFont="1" applyBorder="1" applyAlignment="1">
      <alignment horizontal="center"/>
    </xf>
    <xf numFmtId="0" fontId="4" fillId="0" borderId="0" xfId="21" applyFont="1" applyAlignment="1">
      <alignment horizontal="left" vertical="top" wrapText="1"/>
    </xf>
    <xf numFmtId="0" fontId="4" fillId="0" borderId="39" xfId="21" applyFont="1" applyBorder="1" applyAlignment="1">
      <alignment horizontal="center" vertical="center" wrapText="1"/>
    </xf>
    <xf numFmtId="0" fontId="4" fillId="0" borderId="40" xfId="21" applyFont="1" applyBorder="1" applyAlignment="1">
      <alignment horizontal="center" vertical="center" wrapText="1"/>
    </xf>
    <xf numFmtId="0" fontId="3" fillId="0" borderId="0" xfId="0" applyFont="1" applyAlignment="1">
      <alignment horizontal="left" wrapText="1"/>
    </xf>
    <xf numFmtId="0" fontId="4" fillId="0" borderId="39" xfId="0" applyFont="1" applyBorder="1" applyAlignment="1">
      <alignment horizontal="center" wrapText="1"/>
    </xf>
    <xf numFmtId="0" fontId="4" fillId="0" borderId="40" xfId="0" applyFont="1" applyBorder="1" applyAlignment="1">
      <alignment horizontal="center" wrapText="1"/>
    </xf>
    <xf numFmtId="0" fontId="4" fillId="0" borderId="4" xfId="0" applyFont="1" applyBorder="1" applyAlignment="1">
      <alignment horizontal="center" vertical="top" wrapText="1"/>
    </xf>
    <xf numFmtId="0" fontId="4" fillId="0" borderId="42" xfId="0" applyFont="1" applyBorder="1" applyAlignment="1">
      <alignment horizontal="center" vertical="top" wrapText="1"/>
    </xf>
    <xf numFmtId="0" fontId="4" fillId="0" borderId="37" xfId="0" applyFont="1" applyBorder="1" applyAlignment="1">
      <alignment horizontal="center" vertical="top" wrapText="1"/>
    </xf>
    <xf numFmtId="0" fontId="4" fillId="0" borderId="39" xfId="21" applyFont="1" applyBorder="1" applyAlignment="1">
      <alignment horizontal="center" wrapText="1"/>
    </xf>
    <xf numFmtId="0" fontId="4" fillId="0" borderId="44" xfId="21" applyFont="1" applyBorder="1" applyAlignment="1">
      <alignment horizontal="center" wrapText="1"/>
    </xf>
    <xf numFmtId="0" fontId="4" fillId="0" borderId="35" xfId="0" applyFont="1" applyBorder="1" applyAlignment="1">
      <alignment horizontal="center" vertical="top" wrapText="1"/>
    </xf>
    <xf numFmtId="0" fontId="4" fillId="0" borderId="41" xfId="0" applyFont="1" applyBorder="1" applyAlignment="1">
      <alignment horizontal="center" vertical="top" wrapText="1"/>
    </xf>
    <xf numFmtId="0" fontId="4" fillId="0" borderId="38" xfId="0" applyFont="1" applyBorder="1" applyAlignment="1">
      <alignment horizontal="center" vertical="top" wrapText="1"/>
    </xf>
    <xf numFmtId="0" fontId="3" fillId="0" borderId="0" xfId="21" applyAlignment="1">
      <alignment horizontal="left" wrapText="1"/>
    </xf>
    <xf numFmtId="0" fontId="8" fillId="0" borderId="0" xfId="0" applyFont="1" applyAlignment="1">
      <alignment horizontal="left" vertical="top" wrapText="1"/>
    </xf>
    <xf numFmtId="0" fontId="4" fillId="0" borderId="32" xfId="0" applyFont="1" applyBorder="1" applyAlignment="1">
      <alignment horizontal="center" vertical="top" wrapText="1"/>
    </xf>
    <xf numFmtId="0" fontId="4" fillId="0" borderId="21" xfId="0" applyFont="1" applyBorder="1" applyAlignment="1">
      <alignment horizontal="center" vertical="top" wrapText="1"/>
    </xf>
    <xf numFmtId="0" fontId="4" fillId="0" borderId="5" xfId="0" applyFont="1" applyBorder="1" applyAlignment="1">
      <alignment horizontal="center" vertical="top" wrapText="1"/>
    </xf>
    <xf numFmtId="0" fontId="4" fillId="0" borderId="34" xfId="0" applyFont="1" applyBorder="1" applyAlignment="1">
      <alignment horizontal="center" wrapText="1"/>
    </xf>
    <xf numFmtId="0" fontId="4" fillId="0" borderId="36" xfId="0" applyFont="1" applyBorder="1" applyAlignment="1">
      <alignment horizontal="center" wrapText="1"/>
    </xf>
    <xf numFmtId="0" fontId="4" fillId="0" borderId="20" xfId="0" applyFont="1" applyBorder="1" applyAlignment="1">
      <alignment horizontal="center" vertical="top" wrapText="1"/>
    </xf>
    <xf numFmtId="0" fontId="9" fillId="0" borderId="0" xfId="0" applyFont="1" applyAlignment="1">
      <alignment horizontal="left" wrapText="1"/>
    </xf>
    <xf numFmtId="0" fontId="4" fillId="0" borderId="45" xfId="0" applyFont="1" applyBorder="1" applyAlignment="1">
      <alignment horizontal="center" wrapText="1"/>
    </xf>
    <xf numFmtId="0" fontId="4" fillId="0" borderId="44" xfId="0" applyFont="1" applyBorder="1" applyAlignment="1">
      <alignment horizontal="center" wrapText="1"/>
    </xf>
    <xf numFmtId="0" fontId="4" fillId="0" borderId="22"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8" fillId="0" borderId="0" xfId="0" applyFont="1" applyAlignment="1">
      <alignment horizontal="left" wrapText="1"/>
    </xf>
    <xf numFmtId="0" fontId="4" fillId="0" borderId="24" xfId="0" applyFont="1" applyBorder="1" applyAlignment="1">
      <alignment horizontal="center" vertical="top" wrapText="1"/>
    </xf>
    <xf numFmtId="0" fontId="4" fillId="0" borderId="11" xfId="0" applyFont="1" applyBorder="1" applyAlignment="1">
      <alignment horizontal="center" vertical="top" wrapText="1"/>
    </xf>
    <xf numFmtId="0" fontId="4" fillId="0" borderId="7" xfId="0" applyFont="1" applyBorder="1" applyAlignment="1">
      <alignment horizontal="center" vertical="top" wrapText="1"/>
    </xf>
    <xf numFmtId="0" fontId="4" fillId="0" borderId="35" xfId="0" applyFont="1" applyBorder="1" applyAlignment="1">
      <alignment horizontal="center" wrapText="1"/>
    </xf>
    <xf numFmtId="0" fontId="4" fillId="0" borderId="56" xfId="0" applyFont="1" applyBorder="1" applyAlignment="1">
      <alignment horizontal="center" wrapText="1"/>
    </xf>
    <xf numFmtId="0" fontId="5" fillId="0" borderId="0" xfId="0" applyFont="1" applyAlignment="1">
      <alignment horizontal="left" wrapText="1"/>
    </xf>
  </cellXfs>
  <cellStyles count="39">
    <cellStyle name="Comma" xfId="1" builtinId="3"/>
    <cellStyle name="Comma 2" xfId="2" xr:uid="{00000000-0005-0000-0000-000001000000}"/>
    <cellStyle name="Hyperlink" xfId="3" builtinId="8"/>
    <cellStyle name="Normal" xfId="0" builtinId="0"/>
    <cellStyle name="Normal 2" xfId="4" xr:uid="{00000000-0005-0000-0000-000005000000}"/>
    <cellStyle name="Normal 2 2" xfId="5" xr:uid="{00000000-0005-0000-0000-000006000000}"/>
    <cellStyle name="Normal 3" xfId="6" xr:uid="{00000000-0005-0000-0000-000007000000}"/>
    <cellStyle name="Normal 3 2" xfId="37" xr:uid="{58E4E09F-9F71-473C-8525-311F6ED42EA7}"/>
    <cellStyle name="Normal 4" xfId="7" xr:uid="{00000000-0005-0000-0000-000008000000}"/>
    <cellStyle name="Normal 5" xfId="35" xr:uid="{8283B7AF-8C3D-4583-8614-10760055434D}"/>
    <cellStyle name="Normal 5 2" xfId="38" xr:uid="{9BB58267-3709-42C3-AA01-648A923BEFF6}"/>
    <cellStyle name="Normal_(1) Tests" xfId="8" xr:uid="{00000000-0005-0000-0000-00000B000000}"/>
    <cellStyle name="Normal_(1) Total Tests" xfId="36" xr:uid="{780A34A7-C839-4494-B2BD-C01A955C859D}"/>
    <cellStyle name="Normal_(1) VINs tested" xfId="34" xr:uid="{64A13CFF-59BB-425C-B939-C2EB8E05D942}"/>
    <cellStyle name="Normal_(1) VINs with diesel" xfId="9" xr:uid="{00000000-0005-0000-0000-00000E000000}"/>
    <cellStyle name="Normal_(2)(Diesel)" xfId="10" xr:uid="{00000000-0005-0000-0000-00000F000000}"/>
    <cellStyle name="Normal_(2)(i) MA31" xfId="11" xr:uid="{00000000-0005-0000-0000-000010000000}"/>
    <cellStyle name="Normal_(2)(i) OBD_2" xfId="12" xr:uid="{00000000-0005-0000-0000-000013000000}"/>
    <cellStyle name="Normal_(2)(ii) OBD_1" xfId="13" xr:uid="{00000000-0005-0000-0000-000016000000}"/>
    <cellStyle name="Normal_(2)(ii) OBD_2" xfId="25" xr:uid="{00000000-0005-0000-0000-000017000000}"/>
    <cellStyle name="Normal_(2)(iii) OBD" xfId="14" xr:uid="{00000000-0005-0000-0000-000019000000}"/>
    <cellStyle name="Normal_(2)(iii) OBD_1" xfId="15" xr:uid="{00000000-0005-0000-0000-00001A000000}"/>
    <cellStyle name="Normal_(2)(iii) OBD_3" xfId="26" xr:uid="{00000000-0005-0000-0000-00001C000000}"/>
    <cellStyle name="Normal_(2)(iv) OBD" xfId="16" xr:uid="{00000000-0005-0000-0000-00001D000000}"/>
    <cellStyle name="Normal_(2)(iv) OBD_2" xfId="27" xr:uid="{00000000-0005-0000-0000-00001F000000}"/>
    <cellStyle name="Normal_(2)(vi) No Outcome_2" xfId="17" xr:uid="{00000000-0005-0000-0000-000023000000}"/>
    <cellStyle name="Normal_(2)(vi) No Outcome_3" xfId="28" xr:uid="{00000000-0005-0000-0000-000024000000}"/>
    <cellStyle name="Normal_(2)(vi) No Outcome_4" xfId="29" xr:uid="{00000000-0005-0000-0000-000025000000}"/>
    <cellStyle name="Normal_(2)(xi) Pass OBD" xfId="32" xr:uid="{00000000-0005-0000-0000-000026000000}"/>
    <cellStyle name="Normal_(2)(xi) Pass OBD_1" xfId="18" xr:uid="{00000000-0005-0000-0000-000027000000}"/>
    <cellStyle name="Normal_(2)(xii) Fail OBD" xfId="33" xr:uid="{00000000-0005-0000-0000-000028000000}"/>
    <cellStyle name="Normal_(2)(xii) Fail OBD_1" xfId="19" xr:uid="{00000000-0005-0000-0000-000029000000}"/>
    <cellStyle name="Normal_(2)(xxii) MIL off no DTCs_1" xfId="30" xr:uid="{00000000-0005-0000-0000-000031000000}"/>
    <cellStyle name="Normal_(2)(xxiv)OBD Exceptions" xfId="20" xr:uid="{00000000-0005-0000-0000-000036000000}"/>
    <cellStyle name="Normal_2003_EPA_Test_Data_Report_Tables_DRAFT_2_Formatted" xfId="21" xr:uid="{00000000-0005-0000-0000-000037000000}"/>
    <cellStyle name="Normal_Diesel results 2003" xfId="22" xr:uid="{00000000-0005-0000-0000-000038000000}"/>
    <cellStyle name="Normal_Sheet1" xfId="31" xr:uid="{00000000-0005-0000-0000-00003A000000}"/>
    <cellStyle name="Percent" xfId="23" builtinId="5"/>
    <cellStyle name="Percent 2" xfId="24" xr:uid="{00000000-0005-0000-0000-00003D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Number of Unique Vehicles Tested </a:t>
            </a:r>
            <a:r>
              <a:rPr lang="en-US"/>
              <a:t>
by Model Year and Vehicle Class</a:t>
            </a:r>
          </a:p>
        </c:rich>
      </c:tx>
      <c:layout>
        <c:manualLayout>
          <c:xMode val="edge"/>
          <c:yMode val="edge"/>
          <c:x val="0.31466246091436245"/>
          <c:y val="3.3707824055505126E-2"/>
        </c:manualLayout>
      </c:layout>
      <c:overlay val="0"/>
      <c:spPr>
        <a:noFill/>
        <a:ln w="25400">
          <a:noFill/>
        </a:ln>
      </c:spPr>
    </c:title>
    <c:autoTitleDeleted val="0"/>
    <c:plotArea>
      <c:layout>
        <c:manualLayout>
          <c:layoutTarget val="inner"/>
          <c:xMode val="edge"/>
          <c:yMode val="edge"/>
          <c:x val="0.14497540492384173"/>
          <c:y val="0.18820224719101719"/>
          <c:w val="0.81878154826306071"/>
          <c:h val="0.5898876404494382"/>
        </c:manualLayout>
      </c:layout>
      <c:lineChart>
        <c:grouping val="standard"/>
        <c:varyColors val="0"/>
        <c:ser>
          <c:idx val="0"/>
          <c:order val="0"/>
          <c:tx>
            <c:strRef>
              <c:f>'(1) VINs tested'!$B$7</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 VINs tested'!$A$8:$A$47</c:f>
              <c:numCache>
                <c:formatCode>0</c:formatCode>
                <c:ptCount val="4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numCache>
            </c:numRef>
          </c:cat>
          <c:val>
            <c:numRef>
              <c:f>'(1) VINs tested'!$B$8:$B$47</c:f>
              <c:numCache>
                <c:formatCode>#,##0</c:formatCode>
                <c:ptCount val="40"/>
                <c:pt idx="24">
                  <c:v>134390</c:v>
                </c:pt>
                <c:pt idx="25">
                  <c:v>117353</c:v>
                </c:pt>
                <c:pt idx="26">
                  <c:v>160975</c:v>
                </c:pt>
                <c:pt idx="27">
                  <c:v>182363</c:v>
                </c:pt>
                <c:pt idx="28">
                  <c:v>206820</c:v>
                </c:pt>
                <c:pt idx="29">
                  <c:v>237105</c:v>
                </c:pt>
                <c:pt idx="30">
                  <c:v>258571</c:v>
                </c:pt>
                <c:pt idx="31">
                  <c:v>300117</c:v>
                </c:pt>
                <c:pt idx="32">
                  <c:v>302650</c:v>
                </c:pt>
                <c:pt idx="33">
                  <c:v>315551</c:v>
                </c:pt>
                <c:pt idx="34">
                  <c:v>315226</c:v>
                </c:pt>
                <c:pt idx="35">
                  <c:v>318082</c:v>
                </c:pt>
                <c:pt idx="36">
                  <c:v>241180</c:v>
                </c:pt>
                <c:pt idx="37">
                  <c:v>248016</c:v>
                </c:pt>
                <c:pt idx="38">
                  <c:v>38980</c:v>
                </c:pt>
                <c:pt idx="39">
                  <c:v>317</c:v>
                </c:pt>
              </c:numCache>
            </c:numRef>
          </c:val>
          <c:smooth val="0"/>
          <c:extLst>
            <c:ext xmlns:c16="http://schemas.microsoft.com/office/drawing/2014/chart" uri="{C3380CC4-5D6E-409C-BE32-E72D297353CC}">
              <c16:uniqueId val="{00000000-A84E-4294-8DE9-6B615384416D}"/>
            </c:ext>
          </c:extLst>
        </c:ser>
        <c:ser>
          <c:idx val="2"/>
          <c:order val="1"/>
          <c:tx>
            <c:strRef>
              <c:f>'(1) VINs tested'!$C$7</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'(1) VINs tested'!$A$8:$A$47</c:f>
              <c:numCache>
                <c:formatCode>0</c:formatCode>
                <c:ptCount val="4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numCache>
            </c:numRef>
          </c:cat>
          <c:val>
            <c:numRef>
              <c:f>'(1) VINs tested'!$C$8:$C$47</c:f>
              <c:numCache>
                <c:formatCode>#,##0</c:formatCode>
                <c:ptCount val="40"/>
                <c:pt idx="24">
                  <c:v>5071</c:v>
                </c:pt>
                <c:pt idx="25">
                  <c:v>3646</c:v>
                </c:pt>
                <c:pt idx="26">
                  <c:v>3690</c:v>
                </c:pt>
                <c:pt idx="27">
                  <c:v>6587</c:v>
                </c:pt>
                <c:pt idx="28">
                  <c:v>7015</c:v>
                </c:pt>
                <c:pt idx="29">
                  <c:v>6837</c:v>
                </c:pt>
                <c:pt idx="30">
                  <c:v>7878</c:v>
                </c:pt>
                <c:pt idx="31">
                  <c:v>13127</c:v>
                </c:pt>
                <c:pt idx="32">
                  <c:v>15426</c:v>
                </c:pt>
                <c:pt idx="33">
                  <c:v>14413</c:v>
                </c:pt>
                <c:pt idx="34">
                  <c:v>11926</c:v>
                </c:pt>
                <c:pt idx="35">
                  <c:v>16594</c:v>
                </c:pt>
                <c:pt idx="36">
                  <c:v>11708</c:v>
                </c:pt>
                <c:pt idx="37">
                  <c:v>8039</c:v>
                </c:pt>
                <c:pt idx="38">
                  <c:v>1670</c:v>
                </c:pt>
                <c:pt idx="39">
                  <c:v>6</c:v>
                </c:pt>
              </c:numCache>
            </c:numRef>
          </c:val>
          <c:smooth val="0"/>
          <c:extLst>
            <c:ext xmlns:c16="http://schemas.microsoft.com/office/drawing/2014/chart" uri="{C3380CC4-5D6E-409C-BE32-E72D297353CC}">
              <c16:uniqueId val="{00000001-A84E-4294-8DE9-6B615384416D}"/>
            </c:ext>
          </c:extLst>
        </c:ser>
        <c:ser>
          <c:idx val="5"/>
          <c:order val="2"/>
          <c:tx>
            <c:strRef>
              <c:f>'(1) VINs tested'!$D$7</c:f>
              <c:strCache>
                <c:ptCount val="1"/>
                <c:pt idx="0">
                  <c:v>LDDV</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'(1) VINs tested'!$A$8:$A$47</c:f>
              <c:numCache>
                <c:formatCode>0</c:formatCode>
                <c:ptCount val="4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numCache>
            </c:numRef>
          </c:cat>
          <c:val>
            <c:numRef>
              <c:f>'(1) VINs tested'!$D$8:$D$47</c:f>
              <c:numCache>
                <c:formatCode>#,##0</c:formatCode>
                <c:ptCount val="40"/>
                <c:pt idx="24">
                  <c:v>73</c:v>
                </c:pt>
                <c:pt idx="25">
                  <c:v>86</c:v>
                </c:pt>
                <c:pt idx="26">
                  <c:v>204</c:v>
                </c:pt>
                <c:pt idx="27">
                  <c:v>526</c:v>
                </c:pt>
                <c:pt idx="28">
                  <c:v>874</c:v>
                </c:pt>
                <c:pt idx="29">
                  <c:v>1120</c:v>
                </c:pt>
                <c:pt idx="30">
                  <c:v>2558</c:v>
                </c:pt>
                <c:pt idx="31">
                  <c:v>2274</c:v>
                </c:pt>
                <c:pt idx="32">
                  <c:v>832</c:v>
                </c:pt>
                <c:pt idx="33">
                  <c:v>512</c:v>
                </c:pt>
                <c:pt idx="34">
                  <c:v>761</c:v>
                </c:pt>
                <c:pt idx="35">
                  <c:v>179</c:v>
                </c:pt>
                <c:pt idx="36">
                  <c:v>530</c:v>
                </c:pt>
                <c:pt idx="37">
                  <c:v>1111</c:v>
                </c:pt>
                <c:pt idx="38">
                  <c:v>47</c:v>
                </c:pt>
              </c:numCache>
            </c:numRef>
          </c:val>
          <c:smooth val="0"/>
          <c:extLst>
            <c:ext xmlns:c16="http://schemas.microsoft.com/office/drawing/2014/chart" uri="{C3380CC4-5D6E-409C-BE32-E72D297353CC}">
              <c16:uniqueId val="{00000002-A84E-4294-8DE9-6B615384416D}"/>
            </c:ext>
          </c:extLst>
        </c:ser>
        <c:ser>
          <c:idx val="6"/>
          <c:order val="3"/>
          <c:tx>
            <c:strRef>
              <c:f>'(1) VINs tested'!$E$7</c:f>
              <c:strCache>
                <c:ptCount val="1"/>
                <c:pt idx="0">
                  <c:v>MDDV</c:v>
                </c:pt>
              </c:strCache>
            </c:strRef>
          </c:tx>
          <c:spPr>
            <a:ln w="12700">
              <a:solidFill>
                <a:srgbClr val="008080"/>
              </a:solidFill>
              <a:prstDash val="solid"/>
            </a:ln>
          </c:spPr>
          <c:marker>
            <c:symbol val="plus"/>
            <c:size val="5"/>
            <c:spPr>
              <a:noFill/>
              <a:ln>
                <a:solidFill>
                  <a:srgbClr val="008080"/>
                </a:solidFill>
                <a:prstDash val="solid"/>
              </a:ln>
            </c:spPr>
          </c:marker>
          <c:cat>
            <c:numRef>
              <c:f>'(1) VINs tested'!$A$8:$A$47</c:f>
              <c:numCache>
                <c:formatCode>0</c:formatCode>
                <c:ptCount val="4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numCache>
            </c:numRef>
          </c:cat>
          <c:val>
            <c:numRef>
              <c:f>'(1) VINs tested'!$E$8:$E$47</c:f>
              <c:numCache>
                <c:formatCode>#,##0</c:formatCode>
                <c:ptCount val="40"/>
                <c:pt idx="0">
                  <c:v>2</c:v>
                </c:pt>
                <c:pt idx="1">
                  <c:v>2</c:v>
                </c:pt>
                <c:pt idx="2">
                  <c:v>8</c:v>
                </c:pt>
                <c:pt idx="3">
                  <c:v>18</c:v>
                </c:pt>
                <c:pt idx="4">
                  <c:v>14</c:v>
                </c:pt>
                <c:pt idx="5">
                  <c:v>17</c:v>
                </c:pt>
                <c:pt idx="6">
                  <c:v>7</c:v>
                </c:pt>
                <c:pt idx="7">
                  <c:v>5</c:v>
                </c:pt>
                <c:pt idx="8">
                  <c:v>8</c:v>
                </c:pt>
                <c:pt idx="9">
                  <c:v>16</c:v>
                </c:pt>
                <c:pt idx="10">
                  <c:v>47</c:v>
                </c:pt>
                <c:pt idx="11">
                  <c:v>52</c:v>
                </c:pt>
                <c:pt idx="12">
                  <c:v>57</c:v>
                </c:pt>
                <c:pt idx="13">
                  <c:v>116</c:v>
                </c:pt>
                <c:pt idx="14">
                  <c:v>61</c:v>
                </c:pt>
                <c:pt idx="15">
                  <c:v>239</c:v>
                </c:pt>
                <c:pt idx="16">
                  <c:v>271</c:v>
                </c:pt>
                <c:pt idx="17">
                  <c:v>278</c:v>
                </c:pt>
                <c:pt idx="18">
                  <c:v>312</c:v>
                </c:pt>
                <c:pt idx="19">
                  <c:v>306</c:v>
                </c:pt>
                <c:pt idx="20">
                  <c:v>429</c:v>
                </c:pt>
                <c:pt idx="21">
                  <c:v>747</c:v>
                </c:pt>
                <c:pt idx="22">
                  <c:v>1119</c:v>
                </c:pt>
                <c:pt idx="23">
                  <c:v>528</c:v>
                </c:pt>
                <c:pt idx="24">
                  <c:v>1173</c:v>
                </c:pt>
                <c:pt idx="25">
                  <c:v>400</c:v>
                </c:pt>
                <c:pt idx="26">
                  <c:v>437</c:v>
                </c:pt>
                <c:pt idx="27">
                  <c:v>1276</c:v>
                </c:pt>
                <c:pt idx="28">
                  <c:v>1314</c:v>
                </c:pt>
                <c:pt idx="29">
                  <c:v>1211</c:v>
                </c:pt>
                <c:pt idx="30">
                  <c:v>1154</c:v>
                </c:pt>
                <c:pt idx="31">
                  <c:v>2588</c:v>
                </c:pt>
                <c:pt idx="32">
                  <c:v>2663</c:v>
                </c:pt>
                <c:pt idx="33">
                  <c:v>2391</c:v>
                </c:pt>
                <c:pt idx="34">
                  <c:v>2320</c:v>
                </c:pt>
                <c:pt idx="35">
                  <c:v>3389</c:v>
                </c:pt>
                <c:pt idx="36">
                  <c:v>2399</c:v>
                </c:pt>
                <c:pt idx="37">
                  <c:v>1874</c:v>
                </c:pt>
                <c:pt idx="38">
                  <c:v>515</c:v>
                </c:pt>
                <c:pt idx="39">
                  <c:v>2</c:v>
                </c:pt>
              </c:numCache>
            </c:numRef>
          </c:val>
          <c:smooth val="0"/>
          <c:extLst>
            <c:ext xmlns:c16="http://schemas.microsoft.com/office/drawing/2014/chart" uri="{C3380CC4-5D6E-409C-BE32-E72D297353CC}">
              <c16:uniqueId val="{00000003-A84E-4294-8DE9-6B615384416D}"/>
            </c:ext>
          </c:extLst>
        </c:ser>
        <c:ser>
          <c:idx val="7"/>
          <c:order val="4"/>
          <c:tx>
            <c:strRef>
              <c:f>'(1) VINs tested'!$F$7</c:f>
              <c:strCache>
                <c:ptCount val="1"/>
                <c:pt idx="0">
                  <c:v>HDDV</c:v>
                </c:pt>
              </c:strCache>
            </c:strRef>
          </c:tx>
          <c:spPr>
            <a:ln w="12700">
              <a:solidFill>
                <a:srgbClr val="0000FF"/>
              </a:solidFill>
              <a:prstDash val="solid"/>
            </a:ln>
          </c:spPr>
          <c:marker>
            <c:symbol val="dot"/>
            <c:size val="5"/>
            <c:spPr>
              <a:noFill/>
              <a:ln>
                <a:solidFill>
                  <a:srgbClr val="0000FF"/>
                </a:solidFill>
                <a:prstDash val="solid"/>
              </a:ln>
            </c:spPr>
          </c:marker>
          <c:cat>
            <c:numRef>
              <c:f>'(1) VINs tested'!$A$8:$A$47</c:f>
              <c:numCache>
                <c:formatCode>0</c:formatCode>
                <c:ptCount val="4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numCache>
            </c:numRef>
          </c:cat>
          <c:val>
            <c:numRef>
              <c:f>'(1) VINs tested'!$F$8:$F$47</c:f>
              <c:numCache>
                <c:formatCode>#,##0</c:formatCode>
                <c:ptCount val="40"/>
                <c:pt idx="0">
                  <c:v>69</c:v>
                </c:pt>
                <c:pt idx="1">
                  <c:v>170</c:v>
                </c:pt>
                <c:pt idx="2">
                  <c:v>210</c:v>
                </c:pt>
                <c:pt idx="3">
                  <c:v>355</c:v>
                </c:pt>
                <c:pt idx="4">
                  <c:v>303</c:v>
                </c:pt>
                <c:pt idx="5">
                  <c:v>254</c:v>
                </c:pt>
                <c:pt idx="6">
                  <c:v>192</c:v>
                </c:pt>
                <c:pt idx="7">
                  <c:v>178</c:v>
                </c:pt>
                <c:pt idx="8">
                  <c:v>189</c:v>
                </c:pt>
                <c:pt idx="9">
                  <c:v>293</c:v>
                </c:pt>
                <c:pt idx="10">
                  <c:v>437</c:v>
                </c:pt>
                <c:pt idx="11">
                  <c:v>679</c:v>
                </c:pt>
                <c:pt idx="12">
                  <c:v>697</c:v>
                </c:pt>
                <c:pt idx="13">
                  <c:v>831</c:v>
                </c:pt>
                <c:pt idx="14">
                  <c:v>988</c:v>
                </c:pt>
                <c:pt idx="15">
                  <c:v>1419</c:v>
                </c:pt>
                <c:pt idx="16">
                  <c:v>1771</c:v>
                </c:pt>
                <c:pt idx="17">
                  <c:v>1554</c:v>
                </c:pt>
                <c:pt idx="18">
                  <c:v>1449</c:v>
                </c:pt>
                <c:pt idx="19">
                  <c:v>1619</c:v>
                </c:pt>
                <c:pt idx="20">
                  <c:v>2295</c:v>
                </c:pt>
                <c:pt idx="21">
                  <c:v>2977</c:v>
                </c:pt>
                <c:pt idx="22">
                  <c:v>3158</c:v>
                </c:pt>
                <c:pt idx="23">
                  <c:v>3615</c:v>
                </c:pt>
                <c:pt idx="24">
                  <c:v>1960</c:v>
                </c:pt>
                <c:pt idx="25">
                  <c:v>1487</c:v>
                </c:pt>
                <c:pt idx="26">
                  <c:v>1477</c:v>
                </c:pt>
                <c:pt idx="27">
                  <c:v>1773</c:v>
                </c:pt>
                <c:pt idx="28">
                  <c:v>2765</c:v>
                </c:pt>
                <c:pt idx="29">
                  <c:v>2788</c:v>
                </c:pt>
                <c:pt idx="30">
                  <c:v>2614</c:v>
                </c:pt>
                <c:pt idx="31">
                  <c:v>4042</c:v>
                </c:pt>
                <c:pt idx="32">
                  <c:v>5398</c:v>
                </c:pt>
                <c:pt idx="33">
                  <c:v>4855</c:v>
                </c:pt>
                <c:pt idx="34">
                  <c:v>4979</c:v>
                </c:pt>
                <c:pt idx="35">
                  <c:v>6038</c:v>
                </c:pt>
                <c:pt idx="36">
                  <c:v>5467</c:v>
                </c:pt>
                <c:pt idx="37">
                  <c:v>3477</c:v>
                </c:pt>
                <c:pt idx="38">
                  <c:v>1847</c:v>
                </c:pt>
                <c:pt idx="39">
                  <c:v>100</c:v>
                </c:pt>
              </c:numCache>
            </c:numRef>
          </c:val>
          <c:smooth val="0"/>
          <c:extLst>
            <c:ext xmlns:c16="http://schemas.microsoft.com/office/drawing/2014/chart" uri="{C3380CC4-5D6E-409C-BE32-E72D297353CC}">
              <c16:uniqueId val="{00000004-A84E-4294-8DE9-6B615384416D}"/>
            </c:ext>
          </c:extLst>
        </c:ser>
        <c:dLbls>
          <c:showLegendKey val="0"/>
          <c:showVal val="0"/>
          <c:showCatName val="0"/>
          <c:showSerName val="0"/>
          <c:showPercent val="0"/>
          <c:showBubbleSize val="0"/>
        </c:dLbls>
        <c:marker val="1"/>
        <c:smooth val="0"/>
        <c:axId val="105234432"/>
        <c:axId val="105236736"/>
      </c:lineChart>
      <c:catAx>
        <c:axId val="105234432"/>
        <c:scaling>
          <c:orientation val="minMax"/>
        </c:scaling>
        <c:delete val="0"/>
        <c:axPos val="b"/>
        <c:title>
          <c:tx>
            <c:rich>
              <a:bodyPr/>
              <a:lstStyle/>
              <a:p>
                <a:pPr>
                  <a:defRPr/>
                </a:pPr>
                <a:r>
                  <a:rPr lang="en-US"/>
                  <a:t>Model Year</a:t>
                </a:r>
              </a:p>
            </c:rich>
          </c:tx>
          <c:layout>
            <c:manualLayout>
              <c:xMode val="edge"/>
              <c:yMode val="edge"/>
              <c:x val="0.49917666121331572"/>
              <c:y val="0.89887652783348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a:pPr>
            <a:endParaRPr lang="en-US"/>
          </a:p>
        </c:txPr>
        <c:crossAx val="105236736"/>
        <c:crosses val="autoZero"/>
        <c:auto val="1"/>
        <c:lblAlgn val="ctr"/>
        <c:lblOffset val="100"/>
        <c:tickLblSkip val="2"/>
        <c:tickMarkSkip val="1"/>
        <c:noMultiLvlLbl val="0"/>
      </c:catAx>
      <c:valAx>
        <c:axId val="105236736"/>
        <c:scaling>
          <c:logBase val="10"/>
          <c:orientation val="minMax"/>
        </c:scaling>
        <c:delete val="0"/>
        <c:axPos val="l"/>
        <c:majorGridlines>
          <c:spPr>
            <a:ln w="3175">
              <a:solidFill>
                <a:srgbClr val="000000"/>
              </a:solidFill>
              <a:prstDash val="solid"/>
            </a:ln>
          </c:spPr>
        </c:majorGridlines>
        <c:title>
          <c:tx>
            <c:rich>
              <a:bodyPr/>
              <a:lstStyle/>
              <a:p>
                <a:pPr>
                  <a:defRPr/>
                </a:pPr>
                <a:r>
                  <a:rPr lang="en-US"/>
                  <a:t>Number of Vehicles</a:t>
                </a:r>
              </a:p>
            </c:rich>
          </c:tx>
          <c:layout>
            <c:manualLayout>
              <c:xMode val="edge"/>
              <c:yMode val="edge"/>
              <c:x val="2.3064314270133276E-2"/>
              <c:y val="0.325842674491427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05234432"/>
        <c:crosses val="autoZero"/>
        <c:crossBetween val="between"/>
      </c:valAx>
      <c:spPr>
        <a:noFill/>
        <a:ln w="12700">
          <a:solidFill>
            <a:srgbClr val="808080"/>
          </a:solidFill>
          <a:prstDash val="solid"/>
        </a:ln>
      </c:spPr>
    </c:plotArea>
    <c:legend>
      <c:legendPos val="r"/>
      <c:layout>
        <c:manualLayout>
          <c:xMode val="edge"/>
          <c:yMode val="edge"/>
          <c:x val="0.16599266928368633"/>
          <c:y val="0.19893099153490548"/>
          <c:w val="0.30544723976342975"/>
          <c:h val="0.13820737932383093"/>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pitchFamily="34" charset="0"/>
          <a:ea typeface="Times New Roman"/>
          <a:cs typeface="Arial" pitchFamily="34" charset="0"/>
        </a:defRPr>
      </a:pPr>
      <a:endParaRPr lang="en-US"/>
    </a:p>
  </c:txPr>
  <c:printSettings>
    <c:headerFooter alignWithMargins="0"/>
    <c:pageMargins b="1" l="0.75000000000001243" r="0.75000000000001243"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OBD 1st Retest Pass Rate - Non-diesel</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600" b="0" i="0" u="none" strike="noStrike" baseline="0">
                <a:solidFill>
                  <a:srgbClr val="000000"/>
                </a:solidFill>
                <a:latin typeface="Arial"/>
                <a:cs typeface="Arial"/>
              </a:rPr>
              <a:t> </a:t>
            </a:r>
          </a:p>
        </c:rich>
      </c:tx>
      <c:layout>
        <c:manualLayout>
          <c:xMode val="edge"/>
          <c:yMode val="edge"/>
          <c:x val="0.27314843376536696"/>
          <c:y val="2.8523564989158964E-2"/>
        </c:manualLayout>
      </c:layout>
      <c:overlay val="0"/>
      <c:spPr>
        <a:noFill/>
        <a:ln w="25400">
          <a:noFill/>
        </a:ln>
      </c:spPr>
    </c:title>
    <c:autoTitleDeleted val="0"/>
    <c:plotArea>
      <c:layout>
        <c:manualLayout>
          <c:layoutTarget val="inner"/>
          <c:xMode val="edge"/>
          <c:yMode val="edge"/>
          <c:x val="0.1273149587164519"/>
          <c:y val="0.22315436241610739"/>
          <c:w val="0.76620456972991857"/>
          <c:h val="0.62583892617451908"/>
        </c:manualLayout>
      </c:layout>
      <c:scatterChart>
        <c:scatterStyle val="lineMarker"/>
        <c:varyColors val="0"/>
        <c:ser>
          <c:idx val="0"/>
          <c:order val="0"/>
          <c:tx>
            <c:strRef>
              <c:f>'(2)(iii) OBD'!$B$7:$D$7</c:f>
              <c:strCache>
                <c:ptCount val="1"/>
                <c:pt idx="0">
                  <c:v>LDGV</c:v>
                </c:pt>
              </c:strCache>
            </c:strRef>
          </c:tx>
          <c:marker>
            <c:symbol val="diamond"/>
            <c:size val="8"/>
          </c:marker>
          <c:xVal>
            <c:numRef>
              <c:f>'(2)(iii) OBD'!$A$9:$A$24</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'(2)(iii) OBD'!$D$9:$D$24</c:f>
              <c:numCache>
                <c:formatCode>0.0%</c:formatCode>
                <c:ptCount val="16"/>
                <c:pt idx="0">
                  <c:v>0.96381578947368418</c:v>
                </c:pt>
                <c:pt idx="1">
                  <c:v>0.974007561436673</c:v>
                </c:pt>
                <c:pt idx="2">
                  <c:v>0.97720769610261471</c:v>
                </c:pt>
                <c:pt idx="3">
                  <c:v>0.98123880456302437</c:v>
                </c:pt>
                <c:pt idx="4">
                  <c:v>0.98689496843313562</c:v>
                </c:pt>
                <c:pt idx="5">
                  <c:v>0.98651389170553638</c:v>
                </c:pt>
                <c:pt idx="6">
                  <c:v>0.98645798645798644</c:v>
                </c:pt>
                <c:pt idx="7">
                  <c:v>0.99157846819164674</c:v>
                </c:pt>
                <c:pt idx="8">
                  <c:v>0.99272930648769575</c:v>
                </c:pt>
                <c:pt idx="9">
                  <c:v>0.99339029501853937</c:v>
                </c:pt>
                <c:pt idx="10">
                  <c:v>0.99381480807713296</c:v>
                </c:pt>
                <c:pt idx="11">
                  <c:v>0.99477806788511747</c:v>
                </c:pt>
                <c:pt idx="12">
                  <c:v>0.98847087378640774</c:v>
                </c:pt>
                <c:pt idx="13">
                  <c:v>0.98442714126807562</c:v>
                </c:pt>
                <c:pt idx="14">
                  <c:v>0.99476439790575921</c:v>
                </c:pt>
                <c:pt idx="15">
                  <c:v>1</c:v>
                </c:pt>
              </c:numCache>
            </c:numRef>
          </c:yVal>
          <c:smooth val="0"/>
          <c:extLst>
            <c:ext xmlns:c16="http://schemas.microsoft.com/office/drawing/2014/chart" uri="{C3380CC4-5D6E-409C-BE32-E72D297353CC}">
              <c16:uniqueId val="{00000000-7594-44D7-B74A-E33A6BF5DF76}"/>
            </c:ext>
          </c:extLst>
        </c:ser>
        <c:ser>
          <c:idx val="2"/>
          <c:order val="1"/>
          <c:tx>
            <c:strRef>
              <c:f>'(2)(iii) OBD'!$E$7:$G$7</c:f>
              <c:strCache>
                <c:ptCount val="1"/>
                <c:pt idx="0">
                  <c:v>MDGV</c:v>
                </c:pt>
              </c:strCache>
            </c:strRef>
          </c:tx>
          <c:marker>
            <c:symbol val="triangle"/>
            <c:size val="8"/>
          </c:marker>
          <c:xVal>
            <c:numRef>
              <c:f>'(2)(iii) OBD'!$A$9:$A$24</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'(2)(iii) OBD'!$G$9:$G$24</c:f>
              <c:numCache>
                <c:formatCode>0.0%</c:formatCode>
                <c:ptCount val="16"/>
                <c:pt idx="0">
                  <c:v>0.96072013093289688</c:v>
                </c:pt>
                <c:pt idx="1">
                  <c:v>0.97537878787878785</c:v>
                </c:pt>
                <c:pt idx="2">
                  <c:v>0.97556390977443608</c:v>
                </c:pt>
                <c:pt idx="3">
                  <c:v>0.97444831591173053</c:v>
                </c:pt>
                <c:pt idx="4">
                  <c:v>0.9731182795698925</c:v>
                </c:pt>
                <c:pt idx="5">
                  <c:v>0.98088235294117643</c:v>
                </c:pt>
                <c:pt idx="6">
                  <c:v>0.98791946308724832</c:v>
                </c:pt>
                <c:pt idx="7">
                  <c:v>0.9861995753715499</c:v>
                </c:pt>
                <c:pt idx="8">
                  <c:v>0.98604060913705582</c:v>
                </c:pt>
                <c:pt idx="9">
                  <c:v>0.98426573426573427</c:v>
                </c:pt>
                <c:pt idx="10">
                  <c:v>1</c:v>
                </c:pt>
                <c:pt idx="11">
                  <c:v>0.99264705882352944</c:v>
                </c:pt>
                <c:pt idx="12">
                  <c:v>0.99376947040498442</c:v>
                </c:pt>
                <c:pt idx="13">
                  <c:v>0.9241071428571429</c:v>
                </c:pt>
                <c:pt idx="14">
                  <c:v>0.88461538461538458</c:v>
                </c:pt>
                <c:pt idx="15">
                  <c:v>1</c:v>
                </c:pt>
              </c:numCache>
            </c:numRef>
          </c:yVal>
          <c:smooth val="0"/>
          <c:extLst>
            <c:ext xmlns:c16="http://schemas.microsoft.com/office/drawing/2014/chart" uri="{C3380CC4-5D6E-409C-BE32-E72D297353CC}">
              <c16:uniqueId val="{00000001-7594-44D7-B74A-E33A6BF5DF76}"/>
            </c:ext>
          </c:extLst>
        </c:ser>
        <c:dLbls>
          <c:showLegendKey val="0"/>
          <c:showVal val="0"/>
          <c:showCatName val="0"/>
          <c:showSerName val="0"/>
          <c:showPercent val="0"/>
          <c:showBubbleSize val="0"/>
        </c:dLbls>
        <c:axId val="106037632"/>
        <c:axId val="106039552"/>
      </c:scatterChart>
      <c:valAx>
        <c:axId val="106037632"/>
        <c:scaling>
          <c:orientation val="minMax"/>
          <c:max val="2023"/>
          <c:min val="2008"/>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0231951246644"/>
              <c:y val="0.914429487618399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6039552"/>
        <c:crosses val="autoZero"/>
        <c:crossBetween val="midCat"/>
        <c:majorUnit val="1"/>
      </c:valAx>
      <c:valAx>
        <c:axId val="106039552"/>
        <c:scaling>
          <c:orientation val="minMax"/>
          <c:max val="1"/>
          <c:min val="0.70000000000000007"/>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Pass Rate (%)</a:t>
                </a:r>
              </a:p>
            </c:rich>
          </c:tx>
          <c:layout>
            <c:manualLayout>
              <c:xMode val="edge"/>
              <c:yMode val="edge"/>
              <c:x val="2.3148223310574149E-2"/>
              <c:y val="0.429530160903802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6037632"/>
        <c:crosses val="autoZero"/>
        <c:crossBetween val="midCat"/>
        <c:majorUnit val="0.05"/>
      </c:valAx>
      <c:spPr>
        <a:noFill/>
        <a:ln w="12700">
          <a:solidFill>
            <a:srgbClr val="808080"/>
          </a:solidFill>
          <a:prstDash val="solid"/>
        </a:ln>
      </c:spPr>
    </c:plotArea>
    <c:legend>
      <c:legendPos val="r"/>
      <c:layout>
        <c:manualLayout>
          <c:xMode val="edge"/>
          <c:yMode val="edge"/>
          <c:x val="0.60232573750861784"/>
          <c:y val="0.45022431320587486"/>
          <c:w val="0.10763896780943608"/>
          <c:h val="6.077268741561638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OBD 1st Retest Passes - Non-diesel</a:t>
            </a:r>
          </a:p>
          <a:p>
            <a:pPr>
              <a:defRPr sz="1200" b="0" i="0" u="none" strike="noStrike" baseline="0">
                <a:solidFill>
                  <a:srgbClr val="000000"/>
                </a:solidFill>
                <a:latin typeface="Arial"/>
                <a:ea typeface="Arial"/>
                <a:cs typeface="Arial"/>
              </a:defRPr>
            </a:pPr>
            <a:r>
              <a:rPr lang="en-US" sz="1600" b="0" i="0" u="none" strike="noStrike" baseline="0">
                <a:solidFill>
                  <a:srgbClr val="000000"/>
                </a:solidFill>
                <a:latin typeface="Arial"/>
                <a:cs typeface="Arial"/>
              </a:rPr>
              <a:t>by Model Year and Vehicle Class </a:t>
            </a:r>
          </a:p>
        </c:rich>
      </c:tx>
      <c:layout>
        <c:manualLayout>
          <c:xMode val="edge"/>
          <c:yMode val="edge"/>
          <c:x val="0.2893521204586269"/>
          <c:y val="2.8619493629286185E-2"/>
        </c:manualLayout>
      </c:layout>
      <c:overlay val="0"/>
      <c:spPr>
        <a:noFill/>
        <a:ln w="25400">
          <a:noFill/>
        </a:ln>
      </c:spPr>
    </c:title>
    <c:autoTitleDeleted val="0"/>
    <c:plotArea>
      <c:layout>
        <c:manualLayout>
          <c:layoutTarget val="inner"/>
          <c:xMode val="edge"/>
          <c:yMode val="edge"/>
          <c:x val="0.14236127201930521"/>
          <c:y val="0.18518548963839604"/>
          <c:w val="0.75810270872069041"/>
          <c:h val="0.66666776269822625"/>
        </c:manualLayout>
      </c:layout>
      <c:lineChart>
        <c:grouping val="standard"/>
        <c:varyColors val="0"/>
        <c:ser>
          <c:idx val="0"/>
          <c:order val="0"/>
          <c:tx>
            <c:strRef>
              <c:f>'(2)(iii) OBD'!$B$7:$D$7</c:f>
              <c:strCache>
                <c:ptCount val="1"/>
                <c:pt idx="0">
                  <c:v>LDGV</c:v>
                </c:pt>
              </c:strCache>
            </c:strRef>
          </c:tx>
          <c:marker>
            <c:symbol val="diamond"/>
            <c:size val="8"/>
          </c:marker>
          <c:cat>
            <c:numRef>
              <c:f>'(2)(iii) OBD'!$A$9:$A$24</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'(2)(iii) OBD'!$B$9:$B$24</c:f>
              <c:numCache>
                <c:formatCode>#,##0</c:formatCode>
                <c:ptCount val="16"/>
                <c:pt idx="0">
                  <c:v>9962</c:v>
                </c:pt>
                <c:pt idx="1">
                  <c:v>8244</c:v>
                </c:pt>
                <c:pt idx="2">
                  <c:v>9904</c:v>
                </c:pt>
                <c:pt idx="3">
                  <c:v>10408</c:v>
                </c:pt>
                <c:pt idx="4">
                  <c:v>10317</c:v>
                </c:pt>
                <c:pt idx="5">
                  <c:v>9729</c:v>
                </c:pt>
                <c:pt idx="6">
                  <c:v>8887</c:v>
                </c:pt>
                <c:pt idx="7">
                  <c:v>8713</c:v>
                </c:pt>
                <c:pt idx="8">
                  <c:v>7100</c:v>
                </c:pt>
                <c:pt idx="9">
                  <c:v>6162</c:v>
                </c:pt>
                <c:pt idx="10">
                  <c:v>5463</c:v>
                </c:pt>
                <c:pt idx="11">
                  <c:v>5715</c:v>
                </c:pt>
                <c:pt idx="12">
                  <c:v>3258</c:v>
                </c:pt>
                <c:pt idx="13">
                  <c:v>2655</c:v>
                </c:pt>
                <c:pt idx="14">
                  <c:v>570</c:v>
                </c:pt>
                <c:pt idx="15">
                  <c:v>37</c:v>
                </c:pt>
              </c:numCache>
            </c:numRef>
          </c:val>
          <c:smooth val="0"/>
          <c:extLst>
            <c:ext xmlns:c16="http://schemas.microsoft.com/office/drawing/2014/chart" uri="{C3380CC4-5D6E-409C-BE32-E72D297353CC}">
              <c16:uniqueId val="{00000000-C5CC-496D-98E2-31B72DF33FD7}"/>
            </c:ext>
          </c:extLst>
        </c:ser>
        <c:ser>
          <c:idx val="2"/>
          <c:order val="1"/>
          <c:tx>
            <c:strRef>
              <c:f>'(2)(iii) OBD'!$E$7:$G$7</c:f>
              <c:strCache>
                <c:ptCount val="1"/>
                <c:pt idx="0">
                  <c:v>MDGV</c:v>
                </c:pt>
              </c:strCache>
            </c:strRef>
          </c:tx>
          <c:marker>
            <c:symbol val="triangle"/>
            <c:size val="8"/>
          </c:marker>
          <c:cat>
            <c:numRef>
              <c:f>'(2)(iii) OBD'!$A$9:$A$24</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'(2)(iii) OBD'!$E$9:$E$24</c:f>
              <c:numCache>
                <c:formatCode>#,##0</c:formatCode>
                <c:ptCount val="16"/>
                <c:pt idx="0">
                  <c:v>587</c:v>
                </c:pt>
                <c:pt idx="1">
                  <c:v>515</c:v>
                </c:pt>
                <c:pt idx="2">
                  <c:v>519</c:v>
                </c:pt>
                <c:pt idx="3">
                  <c:v>839</c:v>
                </c:pt>
                <c:pt idx="4">
                  <c:v>724</c:v>
                </c:pt>
                <c:pt idx="5">
                  <c:v>667</c:v>
                </c:pt>
                <c:pt idx="6">
                  <c:v>736</c:v>
                </c:pt>
                <c:pt idx="7">
                  <c:v>929</c:v>
                </c:pt>
                <c:pt idx="8">
                  <c:v>777</c:v>
                </c:pt>
                <c:pt idx="9">
                  <c:v>563</c:v>
                </c:pt>
                <c:pt idx="10">
                  <c:v>361</c:v>
                </c:pt>
                <c:pt idx="11">
                  <c:v>405</c:v>
                </c:pt>
                <c:pt idx="12">
                  <c:v>319</c:v>
                </c:pt>
                <c:pt idx="13">
                  <c:v>207</c:v>
                </c:pt>
                <c:pt idx="14">
                  <c:v>69</c:v>
                </c:pt>
                <c:pt idx="15">
                  <c:v>1</c:v>
                </c:pt>
              </c:numCache>
            </c:numRef>
          </c:val>
          <c:smooth val="0"/>
          <c:extLst>
            <c:ext xmlns:c16="http://schemas.microsoft.com/office/drawing/2014/chart" uri="{C3380CC4-5D6E-409C-BE32-E72D297353CC}">
              <c16:uniqueId val="{00000001-C5CC-496D-98E2-31B72DF33FD7}"/>
            </c:ext>
          </c:extLst>
        </c:ser>
        <c:dLbls>
          <c:showLegendKey val="0"/>
          <c:showVal val="0"/>
          <c:showCatName val="0"/>
          <c:showSerName val="0"/>
          <c:showPercent val="0"/>
          <c:showBubbleSize val="0"/>
        </c:dLbls>
        <c:marker val="1"/>
        <c:smooth val="0"/>
        <c:axId val="106090880"/>
        <c:axId val="106092800"/>
      </c:lineChart>
      <c:catAx>
        <c:axId val="106090880"/>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064866033622232"/>
              <c:y val="0.9175099813030986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6092800"/>
        <c:crosses val="autoZero"/>
        <c:auto val="1"/>
        <c:lblAlgn val="ctr"/>
        <c:lblOffset val="100"/>
        <c:tickLblSkip val="1"/>
        <c:tickMarkSkip val="1"/>
        <c:noMultiLvlLbl val="0"/>
      </c:catAx>
      <c:valAx>
        <c:axId val="106092800"/>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Passing Tests</a:t>
                </a:r>
              </a:p>
            </c:rich>
          </c:tx>
          <c:layout>
            <c:manualLayout>
              <c:xMode val="edge"/>
              <c:yMode val="edge"/>
              <c:x val="2.199066649849547E-2"/>
              <c:y val="0.365320400939733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6090880"/>
        <c:crosses val="autoZero"/>
        <c:crossBetween val="midCat"/>
      </c:valAx>
      <c:spPr>
        <a:noFill/>
        <a:ln w="12700">
          <a:solidFill>
            <a:srgbClr val="808080"/>
          </a:solidFill>
          <a:prstDash val="solid"/>
        </a:ln>
      </c:spPr>
    </c:plotArea>
    <c:legend>
      <c:legendPos val="r"/>
      <c:layout>
        <c:manualLayout>
          <c:xMode val="edge"/>
          <c:yMode val="edge"/>
          <c:x val="0.80697165562426476"/>
          <c:y val="7.2820201166129403E-2"/>
          <c:w val="0.10995381298161594"/>
          <c:h val="7.4187144392185864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50" b="1" i="0" u="none" strike="noStrike" baseline="0">
                <a:solidFill>
                  <a:srgbClr val="000000"/>
                </a:solidFill>
                <a:latin typeface="Arial"/>
                <a:cs typeface="Arial"/>
              </a:rPr>
              <a:t>OBD 2nd or Subsequent Retest Pass Rate - Non-diesel</a:t>
            </a:r>
          </a:p>
          <a:p>
            <a:pPr>
              <a:defRPr sz="1200" b="0" i="0" u="none" strike="noStrike" baseline="0">
                <a:solidFill>
                  <a:srgbClr val="000000"/>
                </a:solidFill>
                <a:latin typeface="Arial"/>
                <a:ea typeface="Arial"/>
                <a:cs typeface="Arial"/>
              </a:defRPr>
            </a:pPr>
            <a:r>
              <a:rPr lang="en-US" sz="1350" b="0" i="0" u="none" strike="noStrike" baseline="0">
                <a:solidFill>
                  <a:srgbClr val="000000"/>
                </a:solidFill>
                <a:latin typeface="Arial"/>
                <a:cs typeface="Arial"/>
              </a:rPr>
              <a:t>by Model Year and Vehicle Class </a:t>
            </a:r>
          </a:p>
        </c:rich>
      </c:tx>
      <c:layout>
        <c:manualLayout>
          <c:xMode val="edge"/>
          <c:yMode val="edge"/>
          <c:x val="0.18034694218136235"/>
          <c:y val="2.8523496954561783E-2"/>
        </c:manualLayout>
      </c:layout>
      <c:overlay val="0"/>
      <c:spPr>
        <a:noFill/>
        <a:ln w="25400">
          <a:noFill/>
        </a:ln>
      </c:spPr>
    </c:title>
    <c:autoTitleDeleted val="0"/>
    <c:plotArea>
      <c:layout>
        <c:manualLayout>
          <c:layoutTarget val="inner"/>
          <c:xMode val="edge"/>
          <c:yMode val="edge"/>
          <c:x val="0.12832377185906557"/>
          <c:y val="0.22147651006711411"/>
          <c:w val="0.76647442110414865"/>
          <c:h val="0.62919463087250038"/>
        </c:manualLayout>
      </c:layout>
      <c:scatterChart>
        <c:scatterStyle val="lineMarker"/>
        <c:varyColors val="0"/>
        <c:ser>
          <c:idx val="0"/>
          <c:order val="0"/>
          <c:tx>
            <c:strRef>
              <c:f>'(2)(iv) OBD'!$B$8:$D$8</c:f>
              <c:strCache>
                <c:ptCount val="1"/>
                <c:pt idx="0">
                  <c:v>LDGV</c:v>
                </c:pt>
              </c:strCache>
            </c:strRef>
          </c:tx>
          <c:marker>
            <c:symbol val="diamond"/>
            <c:size val="8"/>
          </c:marker>
          <c:xVal>
            <c:numRef>
              <c:f>'(2)(iv) OBD'!$A$10:$A$25</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'(2)(iv) OBD'!$D$10:$D$25</c:f>
              <c:numCache>
                <c:formatCode>0.0%</c:formatCode>
                <c:ptCount val="16"/>
                <c:pt idx="0">
                  <c:v>0.70779220779220775</c:v>
                </c:pt>
                <c:pt idx="1">
                  <c:v>0.78688524590163933</c:v>
                </c:pt>
                <c:pt idx="2">
                  <c:v>0.76582278481012656</c:v>
                </c:pt>
                <c:pt idx="3">
                  <c:v>0.75524475524475521</c:v>
                </c:pt>
                <c:pt idx="4">
                  <c:v>0.8660714285714286</c:v>
                </c:pt>
                <c:pt idx="5">
                  <c:v>0.80733944954128445</c:v>
                </c:pt>
                <c:pt idx="6">
                  <c:v>0.88043478260869568</c:v>
                </c:pt>
                <c:pt idx="7">
                  <c:v>0.90909090909090906</c:v>
                </c:pt>
                <c:pt idx="8">
                  <c:v>0.90625</c:v>
                </c:pt>
                <c:pt idx="9">
                  <c:v>0.76470588235294112</c:v>
                </c:pt>
                <c:pt idx="10">
                  <c:v>0.83783783783783783</c:v>
                </c:pt>
                <c:pt idx="11">
                  <c:v>0.75862068965517238</c:v>
                </c:pt>
                <c:pt idx="12">
                  <c:v>0.75757575757575757</c:v>
                </c:pt>
                <c:pt idx="13">
                  <c:v>0.8529411764705882</c:v>
                </c:pt>
                <c:pt idx="14">
                  <c:v>1</c:v>
                </c:pt>
              </c:numCache>
            </c:numRef>
          </c:yVal>
          <c:smooth val="0"/>
          <c:extLst>
            <c:ext xmlns:c16="http://schemas.microsoft.com/office/drawing/2014/chart" uri="{C3380CC4-5D6E-409C-BE32-E72D297353CC}">
              <c16:uniqueId val="{00000000-8593-42AA-BFD9-DFCA1139BC52}"/>
            </c:ext>
          </c:extLst>
        </c:ser>
        <c:ser>
          <c:idx val="2"/>
          <c:order val="1"/>
          <c:tx>
            <c:strRef>
              <c:f>'(2)(iv) OBD'!$E$8:$G$8</c:f>
              <c:strCache>
                <c:ptCount val="1"/>
                <c:pt idx="0">
                  <c:v>MDGV</c:v>
                </c:pt>
              </c:strCache>
            </c:strRef>
          </c:tx>
          <c:marker>
            <c:symbol val="triangle"/>
            <c:size val="8"/>
          </c:marker>
          <c:xVal>
            <c:numRef>
              <c:f>'(2)(iv) OBD'!$A$10:$A$25</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'(2)(iv) OBD'!$G$10:$G$25</c:f>
              <c:numCache>
                <c:formatCode>0.0%</c:formatCode>
                <c:ptCount val="16"/>
                <c:pt idx="0">
                  <c:v>0.75</c:v>
                </c:pt>
                <c:pt idx="1">
                  <c:v>0.6</c:v>
                </c:pt>
                <c:pt idx="2">
                  <c:v>0.88888888888888884</c:v>
                </c:pt>
                <c:pt idx="3">
                  <c:v>0.93333333333333335</c:v>
                </c:pt>
                <c:pt idx="4">
                  <c:v>0.92307692307692313</c:v>
                </c:pt>
                <c:pt idx="5">
                  <c:v>0.88235294117647056</c:v>
                </c:pt>
                <c:pt idx="6">
                  <c:v>0.875</c:v>
                </c:pt>
                <c:pt idx="7">
                  <c:v>0.88888888888888884</c:v>
                </c:pt>
                <c:pt idx="8">
                  <c:v>1</c:v>
                </c:pt>
                <c:pt idx="9">
                  <c:v>0.77777777777777779</c:v>
                </c:pt>
                <c:pt idx="11">
                  <c:v>0.83333333333333337</c:v>
                </c:pt>
                <c:pt idx="12">
                  <c:v>1</c:v>
                </c:pt>
                <c:pt idx="13">
                  <c:v>0.81818181818181823</c:v>
                </c:pt>
                <c:pt idx="14">
                  <c:v>0.8571428571428571</c:v>
                </c:pt>
              </c:numCache>
            </c:numRef>
          </c:yVal>
          <c:smooth val="0"/>
          <c:extLst>
            <c:ext xmlns:c16="http://schemas.microsoft.com/office/drawing/2014/chart" uri="{C3380CC4-5D6E-409C-BE32-E72D297353CC}">
              <c16:uniqueId val="{00000001-8593-42AA-BFD9-DFCA1139BC52}"/>
            </c:ext>
          </c:extLst>
        </c:ser>
        <c:dLbls>
          <c:showLegendKey val="0"/>
          <c:showVal val="0"/>
          <c:showCatName val="0"/>
          <c:showSerName val="0"/>
          <c:showPercent val="0"/>
          <c:showBubbleSize val="0"/>
        </c:dLbls>
        <c:axId val="109118976"/>
        <c:axId val="109120896"/>
      </c:scatterChart>
      <c:valAx>
        <c:axId val="109118976"/>
        <c:scaling>
          <c:orientation val="minMax"/>
          <c:max val="2023"/>
          <c:min val="2008"/>
        </c:scaling>
        <c:delete val="0"/>
        <c:axPos val="b"/>
        <c:title>
          <c:tx>
            <c:rich>
              <a:bodyPr/>
              <a:lstStyle/>
              <a:p>
                <a:pPr>
                  <a:defRPr sz="1350" b="1" i="0" u="none" strike="noStrike" baseline="0">
                    <a:solidFill>
                      <a:srgbClr val="000000"/>
                    </a:solidFill>
                    <a:latin typeface="Arial"/>
                    <a:ea typeface="Arial"/>
                    <a:cs typeface="Arial"/>
                  </a:defRPr>
                </a:pPr>
                <a:r>
                  <a:rPr lang="en-US"/>
                  <a:t>Model Year</a:t>
                </a:r>
              </a:p>
            </c:rich>
          </c:tx>
          <c:layout>
            <c:manualLayout>
              <c:xMode val="edge"/>
              <c:yMode val="edge"/>
              <c:x val="0.45086741613945863"/>
              <c:y val="0.9144295091363144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09120896"/>
        <c:crosses val="autoZero"/>
        <c:crossBetween val="midCat"/>
        <c:majorUnit val="1"/>
      </c:valAx>
      <c:valAx>
        <c:axId val="109120896"/>
        <c:scaling>
          <c:orientation val="minMax"/>
          <c:max val="1"/>
          <c:min val="0"/>
        </c:scaling>
        <c:delete val="0"/>
        <c:axPos val="l"/>
        <c:majorGridlines>
          <c:spPr>
            <a:ln w="3175">
              <a:solidFill>
                <a:srgbClr val="000000"/>
              </a:solidFill>
              <a:prstDash val="solid"/>
            </a:ln>
          </c:spPr>
        </c:majorGridlines>
        <c:title>
          <c:tx>
            <c:rich>
              <a:bodyPr/>
              <a:lstStyle/>
              <a:p>
                <a:pPr>
                  <a:defRPr sz="1350" b="1" i="0" u="none" strike="noStrike" baseline="0">
                    <a:solidFill>
                      <a:srgbClr val="000000"/>
                    </a:solidFill>
                    <a:latin typeface="Arial"/>
                    <a:ea typeface="Arial"/>
                    <a:cs typeface="Arial"/>
                  </a:defRPr>
                </a:pPr>
                <a:r>
                  <a:rPr lang="en-US"/>
                  <a:t>Pass Rate (%)</a:t>
                </a:r>
              </a:p>
            </c:rich>
          </c:tx>
          <c:layout>
            <c:manualLayout>
              <c:xMode val="edge"/>
              <c:yMode val="edge"/>
              <c:x val="2.4277456647398828E-2"/>
              <c:y val="0.429530242861756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9118976"/>
        <c:crosses val="autoZero"/>
        <c:crossBetween val="midCat"/>
        <c:majorUnit val="0.1"/>
      </c:valAx>
      <c:spPr>
        <a:noFill/>
        <a:ln w="12700">
          <a:solidFill>
            <a:srgbClr val="808080"/>
          </a:solidFill>
          <a:prstDash val="solid"/>
        </a:ln>
      </c:spPr>
    </c:plotArea>
    <c:legend>
      <c:legendPos val="r"/>
      <c:layout>
        <c:manualLayout>
          <c:xMode val="edge"/>
          <c:yMode val="edge"/>
          <c:x val="0.77899705404544084"/>
          <c:y val="0.11048313470357551"/>
          <c:w val="0.12023121387283274"/>
          <c:h val="6.9778385399703963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50" b="1" i="0" u="none" strike="noStrike" baseline="0">
                <a:solidFill>
                  <a:srgbClr val="000000"/>
                </a:solidFill>
                <a:latin typeface="Arial"/>
                <a:cs typeface="Arial"/>
              </a:rPr>
              <a:t>OBD 2nd or Subsequent Retest Passes - Non-diesel</a:t>
            </a:r>
          </a:p>
          <a:p>
            <a:pPr>
              <a:defRPr sz="1200" b="0" i="0" u="none" strike="noStrike" baseline="0">
                <a:solidFill>
                  <a:srgbClr val="000000"/>
                </a:solidFill>
                <a:latin typeface="Arial"/>
                <a:ea typeface="Arial"/>
                <a:cs typeface="Arial"/>
              </a:defRPr>
            </a:pPr>
            <a:r>
              <a:rPr lang="en-US" sz="1350" b="0" i="0" u="none" strike="noStrike" baseline="0">
                <a:solidFill>
                  <a:srgbClr val="000000"/>
                </a:solidFill>
                <a:latin typeface="Arial"/>
                <a:cs typeface="Arial"/>
              </a:rPr>
              <a:t>by Model Year and Vehicle Class </a:t>
            </a:r>
          </a:p>
        </c:rich>
      </c:tx>
      <c:layout>
        <c:manualLayout>
          <c:xMode val="edge"/>
          <c:yMode val="edge"/>
          <c:x val="0.19512223212283294"/>
          <c:y val="2.8619528619528632E-2"/>
        </c:manualLayout>
      </c:layout>
      <c:overlay val="0"/>
      <c:spPr>
        <a:noFill/>
        <a:ln w="25400">
          <a:noFill/>
        </a:ln>
      </c:spPr>
    </c:title>
    <c:autoTitleDeleted val="0"/>
    <c:plotArea>
      <c:layout>
        <c:manualLayout>
          <c:layoutTarget val="inner"/>
          <c:xMode val="edge"/>
          <c:yMode val="edge"/>
          <c:x val="0.13588865586964635"/>
          <c:y val="0.1750844629308432"/>
          <c:w val="0.76655139208520062"/>
          <c:h val="0.66835126714949478"/>
        </c:manualLayout>
      </c:layout>
      <c:lineChart>
        <c:grouping val="standard"/>
        <c:varyColors val="0"/>
        <c:ser>
          <c:idx val="0"/>
          <c:order val="0"/>
          <c:tx>
            <c:strRef>
              <c:f>'(2)(iv) OBD'!$B$8:$D$8</c:f>
              <c:strCache>
                <c:ptCount val="1"/>
                <c:pt idx="0">
                  <c:v>LDGV</c:v>
                </c:pt>
              </c:strCache>
            </c:strRef>
          </c:tx>
          <c:marker>
            <c:symbol val="diamond"/>
            <c:size val="8"/>
          </c:marker>
          <c:cat>
            <c:numRef>
              <c:f>'(2)(iv) OBD'!$A$10:$A$25</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'(2)(iv) OBD'!$B$10:$B$25</c:f>
              <c:numCache>
                <c:formatCode>#,##0</c:formatCode>
                <c:ptCount val="16"/>
                <c:pt idx="0">
                  <c:v>109</c:v>
                </c:pt>
                <c:pt idx="1">
                  <c:v>96</c:v>
                </c:pt>
                <c:pt idx="2">
                  <c:v>121</c:v>
                </c:pt>
                <c:pt idx="3">
                  <c:v>108</c:v>
                </c:pt>
                <c:pt idx="4">
                  <c:v>97</c:v>
                </c:pt>
                <c:pt idx="5">
                  <c:v>88</c:v>
                </c:pt>
                <c:pt idx="6">
                  <c:v>81</c:v>
                </c:pt>
                <c:pt idx="7">
                  <c:v>50</c:v>
                </c:pt>
                <c:pt idx="8">
                  <c:v>29</c:v>
                </c:pt>
                <c:pt idx="9">
                  <c:v>26</c:v>
                </c:pt>
                <c:pt idx="10">
                  <c:v>31</c:v>
                </c:pt>
                <c:pt idx="11">
                  <c:v>22</c:v>
                </c:pt>
                <c:pt idx="12">
                  <c:v>25</c:v>
                </c:pt>
                <c:pt idx="13">
                  <c:v>29</c:v>
                </c:pt>
                <c:pt idx="14">
                  <c:v>2</c:v>
                </c:pt>
              </c:numCache>
            </c:numRef>
          </c:val>
          <c:smooth val="0"/>
          <c:extLst>
            <c:ext xmlns:c16="http://schemas.microsoft.com/office/drawing/2014/chart" uri="{C3380CC4-5D6E-409C-BE32-E72D297353CC}">
              <c16:uniqueId val="{00000000-AFDB-4C86-A602-AAD54B7CCF23}"/>
            </c:ext>
          </c:extLst>
        </c:ser>
        <c:ser>
          <c:idx val="2"/>
          <c:order val="1"/>
          <c:tx>
            <c:strRef>
              <c:f>'(2)(iv) OBD'!$E$8:$G$8</c:f>
              <c:strCache>
                <c:ptCount val="1"/>
                <c:pt idx="0">
                  <c:v>MDGV</c:v>
                </c:pt>
              </c:strCache>
            </c:strRef>
          </c:tx>
          <c:marker>
            <c:symbol val="triangle"/>
            <c:size val="8"/>
          </c:marker>
          <c:cat>
            <c:numRef>
              <c:f>'(2)(iv) OBD'!$A$10:$A$25</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'(2)(iv) OBD'!$E$10:$E$25</c:f>
              <c:numCache>
                <c:formatCode>#,##0</c:formatCode>
                <c:ptCount val="16"/>
                <c:pt idx="0">
                  <c:v>9</c:v>
                </c:pt>
                <c:pt idx="1">
                  <c:v>6</c:v>
                </c:pt>
                <c:pt idx="2">
                  <c:v>8</c:v>
                </c:pt>
                <c:pt idx="3">
                  <c:v>14</c:v>
                </c:pt>
                <c:pt idx="4">
                  <c:v>12</c:v>
                </c:pt>
                <c:pt idx="5">
                  <c:v>15</c:v>
                </c:pt>
                <c:pt idx="6">
                  <c:v>7</c:v>
                </c:pt>
                <c:pt idx="7">
                  <c:v>8</c:v>
                </c:pt>
                <c:pt idx="8">
                  <c:v>9</c:v>
                </c:pt>
                <c:pt idx="9">
                  <c:v>7</c:v>
                </c:pt>
                <c:pt idx="11">
                  <c:v>5</c:v>
                </c:pt>
                <c:pt idx="12">
                  <c:v>1</c:v>
                </c:pt>
                <c:pt idx="13">
                  <c:v>9</c:v>
                </c:pt>
                <c:pt idx="14">
                  <c:v>6</c:v>
                </c:pt>
              </c:numCache>
            </c:numRef>
          </c:val>
          <c:smooth val="0"/>
          <c:extLst>
            <c:ext xmlns:c16="http://schemas.microsoft.com/office/drawing/2014/chart" uri="{C3380CC4-5D6E-409C-BE32-E72D297353CC}">
              <c16:uniqueId val="{00000001-AFDB-4C86-A602-AAD54B7CCF23}"/>
            </c:ext>
          </c:extLst>
        </c:ser>
        <c:dLbls>
          <c:showLegendKey val="0"/>
          <c:showVal val="0"/>
          <c:showCatName val="0"/>
          <c:showSerName val="0"/>
          <c:showPercent val="0"/>
          <c:showBubbleSize val="0"/>
        </c:dLbls>
        <c:marker val="1"/>
        <c:smooth val="0"/>
        <c:axId val="109175936"/>
        <c:axId val="109177856"/>
      </c:lineChart>
      <c:catAx>
        <c:axId val="109175936"/>
        <c:scaling>
          <c:orientation val="minMax"/>
        </c:scaling>
        <c:delete val="0"/>
        <c:axPos val="b"/>
        <c:title>
          <c:tx>
            <c:rich>
              <a:bodyPr/>
              <a:lstStyle/>
              <a:p>
                <a:pPr>
                  <a:defRPr sz="1350" b="1" i="0" u="none" strike="noStrike" baseline="0">
                    <a:solidFill>
                      <a:srgbClr val="000000"/>
                    </a:solidFill>
                    <a:latin typeface="Arial"/>
                    <a:ea typeface="Arial"/>
                    <a:cs typeface="Arial"/>
                  </a:defRPr>
                </a:pPr>
                <a:r>
                  <a:rPr lang="en-US"/>
                  <a:t>Model Year</a:t>
                </a:r>
              </a:p>
            </c:rich>
          </c:tx>
          <c:layout>
            <c:manualLayout>
              <c:xMode val="edge"/>
              <c:yMode val="edge"/>
              <c:x val="0.4587693743824765"/>
              <c:y val="0.907408821372075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09177856"/>
        <c:crosses val="autoZero"/>
        <c:auto val="1"/>
        <c:lblAlgn val="ctr"/>
        <c:lblOffset val="100"/>
        <c:tickLblSkip val="1"/>
        <c:tickMarkSkip val="1"/>
        <c:noMultiLvlLbl val="0"/>
      </c:catAx>
      <c:valAx>
        <c:axId val="109177856"/>
        <c:scaling>
          <c:orientation val="minMax"/>
        </c:scaling>
        <c:delete val="0"/>
        <c:axPos val="l"/>
        <c:majorGridlines>
          <c:spPr>
            <a:ln w="3175">
              <a:solidFill>
                <a:srgbClr val="000000"/>
              </a:solidFill>
              <a:prstDash val="solid"/>
            </a:ln>
          </c:spPr>
        </c:majorGridlines>
        <c:title>
          <c:tx>
            <c:rich>
              <a:bodyPr/>
              <a:lstStyle/>
              <a:p>
                <a:pPr>
                  <a:defRPr sz="1350" b="1" i="0" u="none" strike="noStrike" baseline="0">
                    <a:solidFill>
                      <a:srgbClr val="000000"/>
                    </a:solidFill>
                    <a:latin typeface="Arial"/>
                    <a:ea typeface="Arial"/>
                    <a:cs typeface="Arial"/>
                  </a:defRPr>
                </a:pPr>
                <a:r>
                  <a:rPr lang="en-US"/>
                  <a:t>Number of Passing Tests</a:t>
                </a:r>
              </a:p>
            </c:rich>
          </c:tx>
          <c:layout>
            <c:manualLayout>
              <c:xMode val="edge"/>
              <c:yMode val="edge"/>
              <c:x val="2.3228770768550008E-2"/>
              <c:y val="0.309764840001060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9175936"/>
        <c:crosses val="autoZero"/>
        <c:crossBetween val="midCat"/>
      </c:valAx>
      <c:spPr>
        <a:noFill/>
        <a:ln w="12700">
          <a:solidFill>
            <a:srgbClr val="808080"/>
          </a:solidFill>
          <a:prstDash val="solid"/>
        </a:ln>
      </c:spPr>
    </c:plotArea>
    <c:legend>
      <c:legendPos val="r"/>
      <c:layout>
        <c:manualLayout>
          <c:xMode val="edge"/>
          <c:yMode val="edge"/>
          <c:x val="0.75941644639983175"/>
          <c:y val="0.18860883624939204"/>
          <c:w val="0.11614409630666844"/>
          <c:h val="6.5507779807991454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n-US" sz="125" b="1" i="0" u="none" strike="noStrike" baseline="0">
                <a:solidFill>
                  <a:srgbClr val="000000"/>
                </a:solidFill>
                <a:latin typeface="Arial"/>
                <a:cs typeface="Arial"/>
              </a:rPr>
              <a:t>Waivers Authorized</a:t>
            </a:r>
          </a:p>
          <a:p>
            <a:pPr>
              <a:defRPr sz="100" b="0" i="0" u="none" strike="noStrike" baseline="0">
                <a:solidFill>
                  <a:srgbClr val="000000"/>
                </a:solidFill>
                <a:latin typeface="Arial"/>
                <a:ea typeface="Arial"/>
                <a:cs typeface="Arial"/>
              </a:defRPr>
            </a:pPr>
            <a:r>
              <a:rPr lang="en-US" sz="125"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'(2)(v) Waivers'!$D$12:$D$25</c:f>
              <c:numCache>
                <c:formatCode>0.0%</c:formatCode>
                <c:ptCount val="14"/>
                <c:pt idx="0">
                  <c:v>6.6524747205960614E-5</c:v>
                </c:pt>
                <c:pt idx="1">
                  <c:v>9.168423947923352E-5</c:v>
                </c:pt>
                <c:pt idx="2">
                  <c:v>7.8789788843365894E-5</c:v>
                </c:pt>
                <c:pt idx="3">
                  <c:v>0</c:v>
                </c:pt>
                <c:pt idx="4">
                  <c:v>0</c:v>
                </c:pt>
                <c:pt idx="5">
                  <c:v>0</c:v>
                </c:pt>
                <c:pt idx="6">
                  <c:v>9.6683747462051627E-5</c:v>
                </c:pt>
                <c:pt idx="7">
                  <c:v>2.0177562550443906E-4</c:v>
                </c:pt>
                <c:pt idx="8">
                  <c:v>1.2548625925461163E-4</c:v>
                </c:pt>
                <c:pt idx="9">
                  <c:v>0</c:v>
                </c:pt>
                <c:pt idx="10">
                  <c:v>0</c:v>
                </c:pt>
                <c:pt idx="11">
                  <c:v>0</c:v>
                </c:pt>
                <c:pt idx="12">
                  <c:v>0</c:v>
                </c:pt>
                <c:pt idx="13">
                  <c:v>3.2425421530479895E-4</c:v>
                </c:pt>
              </c:numCache>
            </c:numRef>
          </c:val>
          <c:smooth val="0"/>
          <c:extLst>
            <c:ext xmlns:c16="http://schemas.microsoft.com/office/drawing/2014/chart" uri="{C3380CC4-5D6E-409C-BE32-E72D297353CC}">
              <c16:uniqueId val="{00000000-E587-4D27-851C-B0D41D4BADF6}"/>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0">
                  <c:v>0</c:v>
                </c:pt>
                <c:pt idx="1">
                  <c:v>0</c:v>
                </c:pt>
                <c:pt idx="2">
                  <c:v>0</c:v>
                </c:pt>
                <c:pt idx="3">
                  <c:v>0</c:v>
                </c:pt>
                <c:pt idx="4">
                  <c:v>0</c:v>
                </c:pt>
                <c:pt idx="5">
                  <c:v>0</c:v>
                </c:pt>
                <c:pt idx="6">
                  <c:v>1.0559662090813093E-3</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E587-4D27-851C-B0D41D4BADF6}"/>
            </c:ext>
          </c:extLst>
        </c:ser>
        <c:dLbls>
          <c:showLegendKey val="0"/>
          <c:showVal val="0"/>
          <c:showCatName val="0"/>
          <c:showSerName val="0"/>
          <c:showPercent val="0"/>
          <c:showBubbleSize val="0"/>
        </c:dLbls>
        <c:marker val="1"/>
        <c:smooth val="0"/>
        <c:axId val="109233664"/>
        <c:axId val="109314048"/>
      </c:lineChart>
      <c:catAx>
        <c:axId val="109233664"/>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9314048"/>
        <c:crosses val="autoZero"/>
        <c:auto val="1"/>
        <c:lblAlgn val="ctr"/>
        <c:lblOffset val="100"/>
        <c:tickLblSkip val="2"/>
        <c:tickMarkSkip val="1"/>
        <c:noMultiLvlLbl val="0"/>
      </c:catAx>
      <c:valAx>
        <c:axId val="109314048"/>
        <c:scaling>
          <c:orientation val="minMax"/>
          <c:max val="2.0000000000000052E-3"/>
          <c:min val="0"/>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9233664"/>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Arial"/>
                <a:ea typeface="Arial"/>
                <a:cs typeface="Arial"/>
              </a:defRPr>
            </a:pPr>
            <a:r>
              <a:rPr lang="en-US" sz="125" b="1" i="0" u="none" strike="noStrike" baseline="0">
                <a:solidFill>
                  <a:srgbClr val="000000"/>
                </a:solidFill>
                <a:latin typeface="Arial"/>
                <a:cs typeface="Arial"/>
              </a:rPr>
              <a:t>Number of Waivers</a:t>
            </a:r>
          </a:p>
          <a:p>
            <a:pPr>
              <a:defRPr sz="100" b="0" i="0" u="none" strike="noStrike" baseline="0">
                <a:solidFill>
                  <a:srgbClr val="000000"/>
                </a:solidFill>
                <a:latin typeface="Arial"/>
                <a:ea typeface="Arial"/>
                <a:cs typeface="Arial"/>
              </a:defRPr>
            </a:pPr>
            <a:r>
              <a:rPr lang="en-US" sz="125"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'(2)(v) Waivers'!$B$12:$B$25</c:f>
              <c:numCache>
                <c:formatCode>#,##0</c:formatCode>
                <c:ptCount val="14"/>
                <c:pt idx="0">
                  <c:v>1</c:v>
                </c:pt>
                <c:pt idx="1">
                  <c:v>1</c:v>
                </c:pt>
                <c:pt idx="2">
                  <c:v>1</c:v>
                </c:pt>
                <c:pt idx="3">
                  <c:v>0</c:v>
                </c:pt>
                <c:pt idx="4">
                  <c:v>0</c:v>
                </c:pt>
                <c:pt idx="5">
                  <c:v>0</c:v>
                </c:pt>
                <c:pt idx="6">
                  <c:v>1</c:v>
                </c:pt>
                <c:pt idx="7">
                  <c:v>2</c:v>
                </c:pt>
                <c:pt idx="8">
                  <c:v>1</c:v>
                </c:pt>
                <c:pt idx="9">
                  <c:v>0</c:v>
                </c:pt>
                <c:pt idx="10">
                  <c:v>0</c:v>
                </c:pt>
                <c:pt idx="11">
                  <c:v>0</c:v>
                </c:pt>
                <c:pt idx="12">
                  <c:v>0</c:v>
                </c:pt>
                <c:pt idx="13">
                  <c:v>1</c:v>
                </c:pt>
              </c:numCache>
            </c:numRef>
          </c:val>
          <c:smooth val="0"/>
          <c:extLst>
            <c:ext xmlns:c16="http://schemas.microsoft.com/office/drawing/2014/chart" uri="{C3380CC4-5D6E-409C-BE32-E72D297353CC}">
              <c16:uniqueId val="{00000000-5D10-4AFC-88E0-B2246D0B721D}"/>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0">
                  <c:v>973</c:v>
                </c:pt>
                <c:pt idx="1">
                  <c:v>715</c:v>
                </c:pt>
                <c:pt idx="2">
                  <c:v>717</c:v>
                </c:pt>
                <c:pt idx="3">
                  <c:v>1127</c:v>
                </c:pt>
                <c:pt idx="4">
                  <c:v>996</c:v>
                </c:pt>
                <c:pt idx="5">
                  <c:v>902</c:v>
                </c:pt>
                <c:pt idx="6">
                  <c:v>947</c:v>
                </c:pt>
                <c:pt idx="7">
                  <c:v>1196</c:v>
                </c:pt>
                <c:pt idx="8">
                  <c:v>964</c:v>
                </c:pt>
                <c:pt idx="9">
                  <c:v>699</c:v>
                </c:pt>
                <c:pt idx="10">
                  <c:v>435</c:v>
                </c:pt>
                <c:pt idx="11">
                  <c:v>481</c:v>
                </c:pt>
                <c:pt idx="12">
                  <c:v>363</c:v>
                </c:pt>
                <c:pt idx="13">
                  <c:v>312</c:v>
                </c:pt>
              </c:numCache>
            </c:numRef>
          </c:val>
          <c:smooth val="0"/>
          <c:extLst>
            <c:ext xmlns:c16="http://schemas.microsoft.com/office/drawing/2014/chart" uri="{C3380CC4-5D6E-409C-BE32-E72D297353CC}">
              <c16:uniqueId val="{00000001-5D10-4AFC-88E0-B2246D0B721D}"/>
            </c:ext>
          </c:extLst>
        </c:ser>
        <c:dLbls>
          <c:showLegendKey val="0"/>
          <c:showVal val="0"/>
          <c:showCatName val="0"/>
          <c:showSerName val="0"/>
          <c:showPercent val="0"/>
          <c:showBubbleSize val="0"/>
        </c:dLbls>
        <c:marker val="1"/>
        <c:smooth val="0"/>
        <c:axId val="109352448"/>
        <c:axId val="109363200"/>
      </c:lineChart>
      <c:catAx>
        <c:axId val="109352448"/>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en-US"/>
                  <a:t>Model Year</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9363200"/>
        <c:crosses val="autoZero"/>
        <c:auto val="1"/>
        <c:lblAlgn val="ctr"/>
        <c:lblOffset val="100"/>
        <c:tickLblSkip val="8"/>
        <c:tickMarkSkip val="1"/>
        <c:noMultiLvlLbl val="0"/>
      </c:catAx>
      <c:valAx>
        <c:axId val="109363200"/>
        <c:scaling>
          <c:orientation val="minMax"/>
          <c:max val="5"/>
        </c:scaling>
        <c:delete val="0"/>
        <c:axPos val="l"/>
        <c:majorGridlines>
          <c:spPr>
            <a:ln w="3175">
              <a:solidFill>
                <a:srgbClr val="000000"/>
              </a:solidFill>
              <a:prstDash val="solid"/>
            </a:ln>
          </c:spPr>
        </c:majorGridlines>
        <c:title>
          <c:tx>
            <c:rich>
              <a:bodyPr/>
              <a:lstStyle/>
              <a:p>
                <a:pPr>
                  <a:defRPr sz="100"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9352448"/>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Waivers Authorized</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'(2)(v) Waivers'!$D$12:$D$25</c:f>
              <c:numCache>
                <c:formatCode>0.0%</c:formatCode>
                <c:ptCount val="14"/>
                <c:pt idx="0">
                  <c:v>6.6524747205960614E-5</c:v>
                </c:pt>
                <c:pt idx="1">
                  <c:v>9.168423947923352E-5</c:v>
                </c:pt>
                <c:pt idx="2">
                  <c:v>7.8789788843365894E-5</c:v>
                </c:pt>
                <c:pt idx="3">
                  <c:v>0</c:v>
                </c:pt>
                <c:pt idx="4">
                  <c:v>0</c:v>
                </c:pt>
                <c:pt idx="5">
                  <c:v>0</c:v>
                </c:pt>
                <c:pt idx="6">
                  <c:v>9.6683747462051627E-5</c:v>
                </c:pt>
                <c:pt idx="7">
                  <c:v>2.0177562550443906E-4</c:v>
                </c:pt>
                <c:pt idx="8">
                  <c:v>1.2548625925461163E-4</c:v>
                </c:pt>
                <c:pt idx="9">
                  <c:v>0</c:v>
                </c:pt>
                <c:pt idx="10">
                  <c:v>0</c:v>
                </c:pt>
                <c:pt idx="11">
                  <c:v>0</c:v>
                </c:pt>
                <c:pt idx="12">
                  <c:v>0</c:v>
                </c:pt>
                <c:pt idx="13">
                  <c:v>3.2425421530479895E-4</c:v>
                </c:pt>
              </c:numCache>
            </c:numRef>
          </c:val>
          <c:smooth val="0"/>
          <c:extLst>
            <c:ext xmlns:c16="http://schemas.microsoft.com/office/drawing/2014/chart" uri="{C3380CC4-5D6E-409C-BE32-E72D297353CC}">
              <c16:uniqueId val="{00000000-4383-49D3-86BF-173757012CCC}"/>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0">
                  <c:v>0</c:v>
                </c:pt>
                <c:pt idx="1">
                  <c:v>0</c:v>
                </c:pt>
                <c:pt idx="2">
                  <c:v>0</c:v>
                </c:pt>
                <c:pt idx="3">
                  <c:v>0</c:v>
                </c:pt>
                <c:pt idx="4">
                  <c:v>0</c:v>
                </c:pt>
                <c:pt idx="5">
                  <c:v>0</c:v>
                </c:pt>
                <c:pt idx="6">
                  <c:v>1.0559662090813093E-3</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4383-49D3-86BF-173757012CCC}"/>
            </c:ext>
          </c:extLst>
        </c:ser>
        <c:dLbls>
          <c:showLegendKey val="0"/>
          <c:showVal val="0"/>
          <c:showCatName val="0"/>
          <c:showSerName val="0"/>
          <c:showPercent val="0"/>
          <c:showBubbleSize val="0"/>
        </c:dLbls>
        <c:marker val="1"/>
        <c:smooth val="0"/>
        <c:axId val="111606016"/>
        <c:axId val="112018176"/>
      </c:lineChart>
      <c:catAx>
        <c:axId val="11160601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2018176"/>
        <c:crosses val="autoZero"/>
        <c:auto val="1"/>
        <c:lblAlgn val="ctr"/>
        <c:lblOffset val="100"/>
        <c:tickLblSkip val="2"/>
        <c:tickMarkSkip val="1"/>
        <c:noMultiLvlLbl val="0"/>
      </c:catAx>
      <c:valAx>
        <c:axId val="112018176"/>
        <c:scaling>
          <c:orientation val="minMax"/>
          <c:max val="2.0000000000000052E-3"/>
          <c:min val="0"/>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1606016"/>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Number of Waivers</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'(2)(v) Waivers'!$B$12:$B$25</c:f>
              <c:numCache>
                <c:formatCode>#,##0</c:formatCode>
                <c:ptCount val="14"/>
                <c:pt idx="0">
                  <c:v>1</c:v>
                </c:pt>
                <c:pt idx="1">
                  <c:v>1</c:v>
                </c:pt>
                <c:pt idx="2">
                  <c:v>1</c:v>
                </c:pt>
                <c:pt idx="3">
                  <c:v>0</c:v>
                </c:pt>
                <c:pt idx="4">
                  <c:v>0</c:v>
                </c:pt>
                <c:pt idx="5">
                  <c:v>0</c:v>
                </c:pt>
                <c:pt idx="6">
                  <c:v>1</c:v>
                </c:pt>
                <c:pt idx="7">
                  <c:v>2</c:v>
                </c:pt>
                <c:pt idx="8">
                  <c:v>1</c:v>
                </c:pt>
                <c:pt idx="9">
                  <c:v>0</c:v>
                </c:pt>
                <c:pt idx="10">
                  <c:v>0</c:v>
                </c:pt>
                <c:pt idx="11">
                  <c:v>0</c:v>
                </c:pt>
                <c:pt idx="12">
                  <c:v>0</c:v>
                </c:pt>
                <c:pt idx="13">
                  <c:v>1</c:v>
                </c:pt>
              </c:numCache>
            </c:numRef>
          </c:val>
          <c:smooth val="0"/>
          <c:extLst>
            <c:ext xmlns:c16="http://schemas.microsoft.com/office/drawing/2014/chart" uri="{C3380CC4-5D6E-409C-BE32-E72D297353CC}">
              <c16:uniqueId val="{00000000-A697-4863-B2F3-9A78C953D140}"/>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0">
                  <c:v>973</c:v>
                </c:pt>
                <c:pt idx="1">
                  <c:v>715</c:v>
                </c:pt>
                <c:pt idx="2">
                  <c:v>717</c:v>
                </c:pt>
                <c:pt idx="3">
                  <c:v>1127</c:v>
                </c:pt>
                <c:pt idx="4">
                  <c:v>996</c:v>
                </c:pt>
                <c:pt idx="5">
                  <c:v>902</c:v>
                </c:pt>
                <c:pt idx="6">
                  <c:v>947</c:v>
                </c:pt>
                <c:pt idx="7">
                  <c:v>1196</c:v>
                </c:pt>
                <c:pt idx="8">
                  <c:v>964</c:v>
                </c:pt>
                <c:pt idx="9">
                  <c:v>699</c:v>
                </c:pt>
                <c:pt idx="10">
                  <c:v>435</c:v>
                </c:pt>
                <c:pt idx="11">
                  <c:v>481</c:v>
                </c:pt>
                <c:pt idx="12">
                  <c:v>363</c:v>
                </c:pt>
                <c:pt idx="13">
                  <c:v>312</c:v>
                </c:pt>
              </c:numCache>
            </c:numRef>
          </c:val>
          <c:smooth val="0"/>
          <c:extLst>
            <c:ext xmlns:c16="http://schemas.microsoft.com/office/drawing/2014/chart" uri="{C3380CC4-5D6E-409C-BE32-E72D297353CC}">
              <c16:uniqueId val="{00000001-A697-4863-B2F3-9A78C953D140}"/>
            </c:ext>
          </c:extLst>
        </c:ser>
        <c:dLbls>
          <c:showLegendKey val="0"/>
          <c:showVal val="0"/>
          <c:showCatName val="0"/>
          <c:showSerName val="0"/>
          <c:showPercent val="0"/>
          <c:showBubbleSize val="0"/>
        </c:dLbls>
        <c:marker val="1"/>
        <c:smooth val="0"/>
        <c:axId val="112056576"/>
        <c:axId val="112059136"/>
      </c:lineChart>
      <c:catAx>
        <c:axId val="11205657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2059136"/>
        <c:crosses val="autoZero"/>
        <c:auto val="1"/>
        <c:lblAlgn val="ctr"/>
        <c:lblOffset val="100"/>
        <c:tickLblSkip val="1"/>
        <c:tickMarkSkip val="1"/>
        <c:noMultiLvlLbl val="0"/>
      </c:catAx>
      <c:valAx>
        <c:axId val="112059136"/>
        <c:scaling>
          <c:orientation val="minMax"/>
          <c:max val="5"/>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2056576"/>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 </a:t>
            </a:r>
            <a:endParaRPr lang="en-US" sz="1575" b="0"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8462952198089336E-2"/>
        </c:manualLayout>
      </c:layout>
      <c:overlay val="0"/>
      <c:spPr>
        <a:noFill/>
        <a:ln w="25400">
          <a:noFill/>
        </a:ln>
      </c:spPr>
    </c:title>
    <c:autoTitleDeleted val="0"/>
    <c:plotArea>
      <c:layout>
        <c:manualLayout>
          <c:layoutTarget val="inner"/>
          <c:xMode val="edge"/>
          <c:yMode val="edge"/>
          <c:x val="0.14534883720930244"/>
          <c:y val="0.21252371916508539"/>
          <c:w val="0.78023255813953452"/>
          <c:h val="0.59203036053129543"/>
        </c:manualLayout>
      </c:layout>
      <c:scatterChart>
        <c:scatterStyle val="lineMarker"/>
        <c:varyColors val="0"/>
        <c:ser>
          <c:idx val="0"/>
          <c:order val="0"/>
          <c:tx>
            <c:strRef>
              <c:f>'(2)(vi) No Outcome'!$B$13:$D$13</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'(2)(vi) No Outcome'!$A$15:$A$30</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'(2)(vi) No Outcome'!$D$15:$D$30</c:f>
              <c:numCache>
                <c:formatCode>0.0%</c:formatCode>
                <c:ptCount val="16"/>
                <c:pt idx="0">
                  <c:v>0</c:v>
                </c:pt>
                <c:pt idx="1">
                  <c:v>0.26203355643164938</c:v>
                </c:pt>
                <c:pt idx="2">
                  <c:v>0.23857548061771194</c:v>
                </c:pt>
                <c:pt idx="3">
                  <c:v>0.22141923579610978</c:v>
                </c:pt>
                <c:pt idx="4">
                  <c:v>0.20059542967492758</c:v>
                </c:pt>
                <c:pt idx="5">
                  <c:v>0.19519778891000172</c:v>
                </c:pt>
                <c:pt idx="6">
                  <c:v>0.18311901769312577</c:v>
                </c:pt>
                <c:pt idx="7">
                  <c:v>0.16031073446327684</c:v>
                </c:pt>
                <c:pt idx="8">
                  <c:v>0.15309323629062618</c:v>
                </c:pt>
                <c:pt idx="9">
                  <c:v>0.13635014836795253</c:v>
                </c:pt>
                <c:pt idx="10">
                  <c:v>0.10990549527476373</c:v>
                </c:pt>
                <c:pt idx="11">
                  <c:v>9.9753896636587361E-2</c:v>
                </c:pt>
                <c:pt idx="12">
                  <c:v>0.16287262872628727</c:v>
                </c:pt>
                <c:pt idx="13">
                  <c:v>0.14818417639429313</c:v>
                </c:pt>
                <c:pt idx="14">
                  <c:v>0.12447552447552447</c:v>
                </c:pt>
                <c:pt idx="15">
                  <c:v>0.25862068965517243</c:v>
                </c:pt>
              </c:numCache>
            </c:numRef>
          </c:yVal>
          <c:smooth val="0"/>
          <c:extLst>
            <c:ext xmlns:c16="http://schemas.microsoft.com/office/drawing/2014/chart" uri="{C3380CC4-5D6E-409C-BE32-E72D297353CC}">
              <c16:uniqueId val="{00000000-9A0D-4D81-80DB-2D6B4D12F705}"/>
            </c:ext>
          </c:extLst>
        </c:ser>
        <c:ser>
          <c:idx val="1"/>
          <c:order val="1"/>
          <c:tx>
            <c:strRef>
              <c:f>'(2)(vi) No Outcome'!#REF!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xVal>
            <c:numRef>
              <c:f>'(2)(vi) No Outcome'!$A$15:$A$30</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'(2)(vi) No Outcome'!#REF!</c:f>
              <c:numCache>
                <c:formatCode>General</c:formatCode>
                <c:ptCount val="1"/>
                <c:pt idx="0">
                  <c:v>1</c:v>
                </c:pt>
              </c:numCache>
            </c:numRef>
          </c:yVal>
          <c:smooth val="0"/>
          <c:extLst>
            <c:ext xmlns:c16="http://schemas.microsoft.com/office/drawing/2014/chart" uri="{C3380CC4-5D6E-409C-BE32-E72D297353CC}">
              <c16:uniqueId val="{00000001-9A0D-4D81-80DB-2D6B4D12F705}"/>
            </c:ext>
          </c:extLst>
        </c:ser>
        <c:dLbls>
          <c:showLegendKey val="0"/>
          <c:showVal val="0"/>
          <c:showCatName val="0"/>
          <c:showSerName val="0"/>
          <c:showPercent val="0"/>
          <c:showBubbleSize val="0"/>
        </c:dLbls>
        <c:axId val="113331200"/>
        <c:axId val="113333760"/>
      </c:scatterChart>
      <c:valAx>
        <c:axId val="113331200"/>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41859905126837"/>
              <c:y val="0.8785578983835120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3333760"/>
        <c:crosses val="autoZero"/>
        <c:crossBetween val="midCat"/>
        <c:majorUnit val="1"/>
      </c:valAx>
      <c:valAx>
        <c:axId val="113333760"/>
        <c:scaling>
          <c:orientation val="minMax"/>
          <c:max val="0.1"/>
          <c:min val="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Percent (%) of Vehicles with No Known Outcome</a:t>
                </a:r>
              </a:p>
            </c:rich>
          </c:tx>
          <c:layout>
            <c:manualLayout>
              <c:xMode val="edge"/>
              <c:yMode val="edge"/>
              <c:x val="2.441859905126538E-2"/>
              <c:y val="0.223266219239373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3331200"/>
        <c:crosses val="autoZero"/>
        <c:crossBetween val="midCat"/>
        <c:majorUnit val="2.0000000000000011E-2"/>
      </c:valAx>
      <c:spPr>
        <a:noFill/>
        <a:ln w="12700">
          <a:solidFill>
            <a:srgbClr val="808080"/>
          </a:solidFill>
          <a:prstDash val="solid"/>
        </a:ln>
      </c:spPr>
    </c:plotArea>
    <c:legend>
      <c:legendPos val="r"/>
      <c:layout>
        <c:manualLayout>
          <c:xMode val="edge"/>
          <c:yMode val="edge"/>
          <c:x val="0.78023248814081658"/>
          <c:y val="0.27558021690241946"/>
          <c:w val="0.12441859905126568"/>
          <c:h val="9.297914941840335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a:t>
            </a:r>
            <a:r>
              <a:rPr lang="en-US" sz="1575" b="0" i="0" u="none" strike="noStrike" baseline="0">
                <a:solidFill>
                  <a:srgbClr val="000000"/>
                </a:solidFill>
                <a:latin typeface="Arial"/>
                <a:cs typeface="Arial"/>
              </a:rPr>
              <a:t> </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9466057002614992E-2"/>
        </c:manualLayout>
      </c:layout>
      <c:overlay val="0"/>
      <c:spPr>
        <a:noFill/>
        <a:ln w="25400">
          <a:noFill/>
        </a:ln>
      </c:spPr>
    </c:title>
    <c:autoTitleDeleted val="0"/>
    <c:plotArea>
      <c:layout>
        <c:manualLayout>
          <c:layoutTarget val="inner"/>
          <c:xMode val="edge"/>
          <c:yMode val="edge"/>
          <c:x val="0.14302325581395348"/>
          <c:y val="0.17863752200866487"/>
          <c:w val="0.77906976744186063"/>
          <c:h val="0.67955923320824196"/>
        </c:manualLayout>
      </c:layout>
      <c:scatterChart>
        <c:scatterStyle val="lineMarker"/>
        <c:varyColors val="0"/>
        <c:ser>
          <c:idx val="0"/>
          <c:order val="0"/>
          <c:tx>
            <c:strRef>
              <c:f>'(2)(vi) No Outcome'!$B$13:$D$13</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'(2)(vi) No Outcome'!$A$15:$A$30</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'(2)(vi) No Outcome'!$B$15:$B$30</c:f>
              <c:numCache>
                <c:formatCode>#,##0</c:formatCode>
                <c:ptCount val="16"/>
                <c:pt idx="0">
                  <c:v>0</c:v>
                </c:pt>
                <c:pt idx="1">
                  <c:v>2858</c:v>
                </c:pt>
                <c:pt idx="2">
                  <c:v>3028</c:v>
                </c:pt>
                <c:pt idx="3">
                  <c:v>2880</c:v>
                </c:pt>
                <c:pt idx="4">
                  <c:v>2493</c:v>
                </c:pt>
                <c:pt idx="5">
                  <c:v>2260</c:v>
                </c:pt>
                <c:pt idx="6">
                  <c:v>1894</c:v>
                </c:pt>
                <c:pt idx="7">
                  <c:v>1589</c:v>
                </c:pt>
                <c:pt idx="8">
                  <c:v>1220</c:v>
                </c:pt>
                <c:pt idx="9">
                  <c:v>919</c:v>
                </c:pt>
                <c:pt idx="10">
                  <c:v>628</c:v>
                </c:pt>
                <c:pt idx="11">
                  <c:v>608</c:v>
                </c:pt>
                <c:pt idx="12">
                  <c:v>601</c:v>
                </c:pt>
                <c:pt idx="13">
                  <c:v>457</c:v>
                </c:pt>
                <c:pt idx="14">
                  <c:v>89</c:v>
                </c:pt>
                <c:pt idx="15">
                  <c:v>15</c:v>
                </c:pt>
              </c:numCache>
            </c:numRef>
          </c:yVal>
          <c:smooth val="0"/>
          <c:extLst>
            <c:ext xmlns:c16="http://schemas.microsoft.com/office/drawing/2014/chart" uri="{C3380CC4-5D6E-409C-BE32-E72D297353CC}">
              <c16:uniqueId val="{00000000-C6B2-4AA3-A607-EBE2B245A5BE}"/>
            </c:ext>
          </c:extLst>
        </c:ser>
        <c:ser>
          <c:idx val="1"/>
          <c:order val="1"/>
          <c:tx>
            <c:strRef>
              <c:f>'(2)(vi) No Outcome'!#REF!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xVal>
            <c:numRef>
              <c:f>'(2)(vi) No Outcome'!$A$15:$A$30</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'(2)(vi) No Outcome'!#REF!</c:f>
              <c:numCache>
                <c:formatCode>General</c:formatCode>
                <c:ptCount val="1"/>
                <c:pt idx="0">
                  <c:v>1</c:v>
                </c:pt>
              </c:numCache>
            </c:numRef>
          </c:yVal>
          <c:smooth val="0"/>
          <c:extLst>
            <c:ext xmlns:c16="http://schemas.microsoft.com/office/drawing/2014/chart" uri="{C3380CC4-5D6E-409C-BE32-E72D297353CC}">
              <c16:uniqueId val="{00000001-C6B2-4AA3-A607-EBE2B245A5BE}"/>
            </c:ext>
          </c:extLst>
        </c:ser>
        <c:dLbls>
          <c:showLegendKey val="0"/>
          <c:showVal val="0"/>
          <c:showCatName val="0"/>
          <c:showSerName val="0"/>
          <c:showPercent val="0"/>
          <c:showBubbleSize val="0"/>
        </c:dLbls>
        <c:axId val="113384448"/>
        <c:axId val="113387008"/>
      </c:scatterChart>
      <c:valAx>
        <c:axId val="113384448"/>
        <c:scaling>
          <c:orientation val="minMax"/>
          <c:max val="2017"/>
          <c:min val="2002"/>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58140094873458"/>
              <c:y val="0.9152870826211658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3387008"/>
        <c:crosses val="autoZero"/>
        <c:crossBetween val="midCat"/>
        <c:majorUnit val="1"/>
      </c:valAx>
      <c:valAx>
        <c:axId val="113387008"/>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Vehicles with No Known Outcome</a:t>
                </a:r>
              </a:p>
            </c:rich>
          </c:tx>
          <c:layout>
            <c:manualLayout>
              <c:xMode val="edge"/>
              <c:yMode val="edge"/>
              <c:x val="6.976811384815481E-3"/>
              <c:y val="0.2725603455412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3384448"/>
        <c:crosses val="autoZero"/>
        <c:crossBetween val="midCat"/>
      </c:valAx>
      <c:spPr>
        <a:noFill/>
        <a:ln w="12700">
          <a:solidFill>
            <a:srgbClr val="808080"/>
          </a:solidFill>
          <a:prstDash val="solid"/>
        </a:ln>
      </c:spPr>
    </c:plotArea>
    <c:legend>
      <c:legendPos val="r"/>
      <c:layout>
        <c:manualLayout>
          <c:xMode val="edge"/>
          <c:yMode val="edge"/>
          <c:x val="0.78924787497893045"/>
          <c:y val="0.19464430582540912"/>
          <c:w val="0.1034882852946134"/>
          <c:h val="8.1031559366767716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Number of Emission Tests  </a:t>
            </a:r>
          </a:p>
          <a:p>
            <a:pPr>
              <a:defRPr/>
            </a:pPr>
            <a:r>
              <a:rPr lang="en-US"/>
              <a:t>by Model Year and Vehicle Class</a:t>
            </a:r>
          </a:p>
        </c:rich>
      </c:tx>
      <c:layout>
        <c:manualLayout>
          <c:xMode val="edge"/>
          <c:yMode val="edge"/>
          <c:x val="0.33790003845536382"/>
          <c:y val="2.8985561202012868E-2"/>
        </c:manualLayout>
      </c:layout>
      <c:overlay val="0"/>
      <c:spPr>
        <a:noFill/>
        <a:ln w="25400">
          <a:noFill/>
        </a:ln>
      </c:spPr>
    </c:title>
    <c:autoTitleDeleted val="0"/>
    <c:plotArea>
      <c:layout>
        <c:manualLayout>
          <c:layoutTarget val="inner"/>
          <c:xMode val="edge"/>
          <c:yMode val="edge"/>
          <c:x val="0.13546443270850411"/>
          <c:y val="0.19710200719544621"/>
          <c:w val="0.81430866852862882"/>
          <c:h val="0.57101610908090628"/>
        </c:manualLayout>
      </c:layout>
      <c:lineChart>
        <c:grouping val="standard"/>
        <c:varyColors val="0"/>
        <c:ser>
          <c:idx val="0"/>
          <c:order val="0"/>
          <c:tx>
            <c:strRef>
              <c:f>'(1) Total Tests'!$B$6</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 Total Tests'!$A$7:$A$46</c:f>
              <c:numCache>
                <c:formatCode>0</c:formatCode>
                <c:ptCount val="4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numCache>
            </c:numRef>
          </c:cat>
          <c:val>
            <c:numRef>
              <c:f>'(1) Total Tests'!$B$7:$B$46</c:f>
              <c:numCache>
                <c:formatCode>#,##0</c:formatCode>
                <c:ptCount val="40"/>
                <c:pt idx="24">
                  <c:v>146580</c:v>
                </c:pt>
                <c:pt idx="25">
                  <c:v>127345</c:v>
                </c:pt>
                <c:pt idx="26">
                  <c:v>172862</c:v>
                </c:pt>
                <c:pt idx="27">
                  <c:v>194659</c:v>
                </c:pt>
                <c:pt idx="28">
                  <c:v>218732</c:v>
                </c:pt>
                <c:pt idx="29">
                  <c:v>248352</c:v>
                </c:pt>
                <c:pt idx="30">
                  <c:v>268714</c:v>
                </c:pt>
                <c:pt idx="31">
                  <c:v>309931</c:v>
                </c:pt>
                <c:pt idx="32">
                  <c:v>310491</c:v>
                </c:pt>
                <c:pt idx="33">
                  <c:v>322343</c:v>
                </c:pt>
                <c:pt idx="34">
                  <c:v>321285</c:v>
                </c:pt>
                <c:pt idx="35">
                  <c:v>324425</c:v>
                </c:pt>
                <c:pt idx="36">
                  <c:v>244766</c:v>
                </c:pt>
                <c:pt idx="37">
                  <c:v>250943</c:v>
                </c:pt>
                <c:pt idx="38">
                  <c:v>39661</c:v>
                </c:pt>
                <c:pt idx="39">
                  <c:v>370</c:v>
                </c:pt>
              </c:numCache>
            </c:numRef>
          </c:val>
          <c:smooth val="0"/>
          <c:extLst>
            <c:ext xmlns:c16="http://schemas.microsoft.com/office/drawing/2014/chart" uri="{C3380CC4-5D6E-409C-BE32-E72D297353CC}">
              <c16:uniqueId val="{00000000-7A46-4C47-B142-000C4D6BBA6E}"/>
            </c:ext>
          </c:extLst>
        </c:ser>
        <c:ser>
          <c:idx val="1"/>
          <c:order val="1"/>
          <c:tx>
            <c:strRef>
              <c:f>'(1) Total Tests'!$C$6</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'(1) Total Tests'!$A$7:$A$46</c:f>
              <c:numCache>
                <c:formatCode>0</c:formatCode>
                <c:ptCount val="4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numCache>
            </c:numRef>
          </c:cat>
          <c:val>
            <c:numRef>
              <c:f>'(1) Total Tests'!$C$7:$C$46</c:f>
              <c:numCache>
                <c:formatCode>#,##0</c:formatCode>
                <c:ptCount val="40"/>
                <c:pt idx="24">
                  <c:v>5781</c:v>
                </c:pt>
                <c:pt idx="25">
                  <c:v>4304</c:v>
                </c:pt>
                <c:pt idx="26">
                  <c:v>4324</c:v>
                </c:pt>
                <c:pt idx="27">
                  <c:v>7614</c:v>
                </c:pt>
                <c:pt idx="28">
                  <c:v>7928</c:v>
                </c:pt>
                <c:pt idx="29">
                  <c:v>7666</c:v>
                </c:pt>
                <c:pt idx="30">
                  <c:v>8779</c:v>
                </c:pt>
                <c:pt idx="31">
                  <c:v>14242</c:v>
                </c:pt>
                <c:pt idx="32">
                  <c:v>16300</c:v>
                </c:pt>
                <c:pt idx="33">
                  <c:v>15048</c:v>
                </c:pt>
                <c:pt idx="34">
                  <c:v>12318</c:v>
                </c:pt>
                <c:pt idx="35">
                  <c:v>17044</c:v>
                </c:pt>
                <c:pt idx="36">
                  <c:v>12067</c:v>
                </c:pt>
                <c:pt idx="37">
                  <c:v>8298</c:v>
                </c:pt>
                <c:pt idx="38">
                  <c:v>1763</c:v>
                </c:pt>
                <c:pt idx="39">
                  <c:v>7</c:v>
                </c:pt>
              </c:numCache>
            </c:numRef>
          </c:val>
          <c:smooth val="0"/>
          <c:extLst>
            <c:ext xmlns:c16="http://schemas.microsoft.com/office/drawing/2014/chart" uri="{C3380CC4-5D6E-409C-BE32-E72D297353CC}">
              <c16:uniqueId val="{00000001-7A46-4C47-B142-000C4D6BBA6E}"/>
            </c:ext>
          </c:extLst>
        </c:ser>
        <c:ser>
          <c:idx val="2"/>
          <c:order val="2"/>
          <c:tx>
            <c:strRef>
              <c:f>'(1) Total Tests'!$D$6</c:f>
              <c:strCache>
                <c:ptCount val="1"/>
                <c:pt idx="0">
                  <c:v>LDDV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'(1) Total Tests'!$A$7:$A$46</c:f>
              <c:numCache>
                <c:formatCode>0</c:formatCode>
                <c:ptCount val="4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numCache>
            </c:numRef>
          </c:cat>
          <c:val>
            <c:numRef>
              <c:f>'(1) Total Tests'!$D$7:$D$46</c:f>
              <c:numCache>
                <c:formatCode>#,##0</c:formatCode>
                <c:ptCount val="40"/>
                <c:pt idx="24">
                  <c:v>77</c:v>
                </c:pt>
                <c:pt idx="25">
                  <c:v>119</c:v>
                </c:pt>
                <c:pt idx="26">
                  <c:v>251</c:v>
                </c:pt>
                <c:pt idx="27">
                  <c:v>617</c:v>
                </c:pt>
                <c:pt idx="28">
                  <c:v>1031</c:v>
                </c:pt>
                <c:pt idx="29">
                  <c:v>1284</c:v>
                </c:pt>
                <c:pt idx="30">
                  <c:v>2844</c:v>
                </c:pt>
                <c:pt idx="31">
                  <c:v>2420</c:v>
                </c:pt>
                <c:pt idx="32">
                  <c:v>916</c:v>
                </c:pt>
                <c:pt idx="33">
                  <c:v>544</c:v>
                </c:pt>
                <c:pt idx="34">
                  <c:v>843</c:v>
                </c:pt>
                <c:pt idx="35">
                  <c:v>189</c:v>
                </c:pt>
                <c:pt idx="36">
                  <c:v>571</c:v>
                </c:pt>
                <c:pt idx="37">
                  <c:v>1176</c:v>
                </c:pt>
                <c:pt idx="38">
                  <c:v>51</c:v>
                </c:pt>
              </c:numCache>
            </c:numRef>
          </c:val>
          <c:smooth val="0"/>
          <c:extLst>
            <c:ext xmlns:c16="http://schemas.microsoft.com/office/drawing/2014/chart" uri="{C3380CC4-5D6E-409C-BE32-E72D297353CC}">
              <c16:uniqueId val="{00000002-7A46-4C47-B142-000C4D6BBA6E}"/>
            </c:ext>
          </c:extLst>
        </c:ser>
        <c:ser>
          <c:idx val="4"/>
          <c:order val="3"/>
          <c:tx>
            <c:strRef>
              <c:f>'(1) Total Tests'!$E$6</c:f>
              <c:strCache>
                <c:ptCount val="1"/>
                <c:pt idx="0">
                  <c:v>MDDV</c:v>
                </c:pt>
              </c:strCache>
            </c:strRef>
          </c:tx>
          <c:cat>
            <c:numRef>
              <c:f>'(1) Total Tests'!$A$7:$A$46</c:f>
              <c:numCache>
                <c:formatCode>0</c:formatCode>
                <c:ptCount val="4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numCache>
            </c:numRef>
          </c:cat>
          <c:val>
            <c:numRef>
              <c:f>'(1) Total Tests'!$E$7:$E$46</c:f>
              <c:numCache>
                <c:formatCode>#,##0</c:formatCode>
                <c:ptCount val="40"/>
                <c:pt idx="0">
                  <c:v>2</c:v>
                </c:pt>
                <c:pt idx="1">
                  <c:v>2</c:v>
                </c:pt>
                <c:pt idx="2">
                  <c:v>8</c:v>
                </c:pt>
                <c:pt idx="3">
                  <c:v>18</c:v>
                </c:pt>
                <c:pt idx="4">
                  <c:v>14</c:v>
                </c:pt>
                <c:pt idx="5">
                  <c:v>17</c:v>
                </c:pt>
                <c:pt idx="6">
                  <c:v>7</c:v>
                </c:pt>
                <c:pt idx="7">
                  <c:v>5</c:v>
                </c:pt>
                <c:pt idx="8">
                  <c:v>8</c:v>
                </c:pt>
                <c:pt idx="9">
                  <c:v>16</c:v>
                </c:pt>
                <c:pt idx="10">
                  <c:v>51</c:v>
                </c:pt>
                <c:pt idx="11">
                  <c:v>56</c:v>
                </c:pt>
                <c:pt idx="12">
                  <c:v>58</c:v>
                </c:pt>
                <c:pt idx="13">
                  <c:v>120</c:v>
                </c:pt>
                <c:pt idx="14">
                  <c:v>66</c:v>
                </c:pt>
                <c:pt idx="15">
                  <c:v>249</c:v>
                </c:pt>
                <c:pt idx="16">
                  <c:v>277</c:v>
                </c:pt>
                <c:pt idx="17">
                  <c:v>287</c:v>
                </c:pt>
                <c:pt idx="18">
                  <c:v>325</c:v>
                </c:pt>
                <c:pt idx="19">
                  <c:v>319</c:v>
                </c:pt>
                <c:pt idx="20">
                  <c:v>442</c:v>
                </c:pt>
                <c:pt idx="21">
                  <c:v>767</c:v>
                </c:pt>
                <c:pt idx="22">
                  <c:v>1140</c:v>
                </c:pt>
                <c:pt idx="23">
                  <c:v>541</c:v>
                </c:pt>
                <c:pt idx="24">
                  <c:v>1299</c:v>
                </c:pt>
                <c:pt idx="25">
                  <c:v>430</c:v>
                </c:pt>
                <c:pt idx="26">
                  <c:v>495</c:v>
                </c:pt>
                <c:pt idx="27">
                  <c:v>1563</c:v>
                </c:pt>
                <c:pt idx="28">
                  <c:v>1576</c:v>
                </c:pt>
                <c:pt idx="29">
                  <c:v>1464</c:v>
                </c:pt>
                <c:pt idx="30">
                  <c:v>1399</c:v>
                </c:pt>
                <c:pt idx="31">
                  <c:v>3074</c:v>
                </c:pt>
                <c:pt idx="32">
                  <c:v>3057</c:v>
                </c:pt>
                <c:pt idx="33">
                  <c:v>2742</c:v>
                </c:pt>
                <c:pt idx="34">
                  <c:v>2605</c:v>
                </c:pt>
                <c:pt idx="35">
                  <c:v>3690</c:v>
                </c:pt>
                <c:pt idx="36">
                  <c:v>2621</c:v>
                </c:pt>
                <c:pt idx="37">
                  <c:v>2021</c:v>
                </c:pt>
                <c:pt idx="38">
                  <c:v>552</c:v>
                </c:pt>
                <c:pt idx="39">
                  <c:v>2</c:v>
                </c:pt>
              </c:numCache>
            </c:numRef>
          </c:val>
          <c:smooth val="0"/>
          <c:extLst>
            <c:ext xmlns:c16="http://schemas.microsoft.com/office/drawing/2014/chart" uri="{C3380CC4-5D6E-409C-BE32-E72D297353CC}">
              <c16:uniqueId val="{00000003-7A46-4C47-B142-000C4D6BBA6E}"/>
            </c:ext>
          </c:extLst>
        </c:ser>
        <c:ser>
          <c:idx val="5"/>
          <c:order val="4"/>
          <c:tx>
            <c:strRef>
              <c:f>'(1) Total Tests'!$F$6</c:f>
              <c:strCache>
                <c:ptCount val="1"/>
                <c:pt idx="0">
                  <c:v>HDDV</c:v>
                </c:pt>
              </c:strCache>
            </c:strRef>
          </c:tx>
          <c:cat>
            <c:numRef>
              <c:f>'(1) Total Tests'!$A$7:$A$46</c:f>
              <c:numCache>
                <c:formatCode>0</c:formatCode>
                <c:ptCount val="4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numCache>
            </c:numRef>
          </c:cat>
          <c:val>
            <c:numRef>
              <c:f>'(1) Total Tests'!$F$7:$F$46</c:f>
              <c:numCache>
                <c:formatCode>#,##0</c:formatCode>
                <c:ptCount val="40"/>
                <c:pt idx="0">
                  <c:v>70</c:v>
                </c:pt>
                <c:pt idx="1">
                  <c:v>175</c:v>
                </c:pt>
                <c:pt idx="2">
                  <c:v>218</c:v>
                </c:pt>
                <c:pt idx="3">
                  <c:v>369</c:v>
                </c:pt>
                <c:pt idx="4">
                  <c:v>311</c:v>
                </c:pt>
                <c:pt idx="5">
                  <c:v>258</c:v>
                </c:pt>
                <c:pt idx="6">
                  <c:v>199</c:v>
                </c:pt>
                <c:pt idx="7">
                  <c:v>180</c:v>
                </c:pt>
                <c:pt idx="8">
                  <c:v>194</c:v>
                </c:pt>
                <c:pt idx="9">
                  <c:v>308</c:v>
                </c:pt>
                <c:pt idx="10">
                  <c:v>443</c:v>
                </c:pt>
                <c:pt idx="11">
                  <c:v>693</c:v>
                </c:pt>
                <c:pt idx="12">
                  <c:v>717</c:v>
                </c:pt>
                <c:pt idx="13">
                  <c:v>857</c:v>
                </c:pt>
                <c:pt idx="14">
                  <c:v>1006</c:v>
                </c:pt>
                <c:pt idx="15">
                  <c:v>1435</c:v>
                </c:pt>
                <c:pt idx="16">
                  <c:v>1814</c:v>
                </c:pt>
                <c:pt idx="17">
                  <c:v>1586</c:v>
                </c:pt>
                <c:pt idx="18">
                  <c:v>1483</c:v>
                </c:pt>
                <c:pt idx="19">
                  <c:v>1659</c:v>
                </c:pt>
                <c:pt idx="20">
                  <c:v>2354</c:v>
                </c:pt>
                <c:pt idx="21">
                  <c:v>3092</c:v>
                </c:pt>
                <c:pt idx="22">
                  <c:v>3251</c:v>
                </c:pt>
                <c:pt idx="23">
                  <c:v>3729</c:v>
                </c:pt>
                <c:pt idx="24">
                  <c:v>2018</c:v>
                </c:pt>
                <c:pt idx="25">
                  <c:v>1514</c:v>
                </c:pt>
                <c:pt idx="26">
                  <c:v>1514</c:v>
                </c:pt>
                <c:pt idx="27">
                  <c:v>1804</c:v>
                </c:pt>
                <c:pt idx="28">
                  <c:v>2814</c:v>
                </c:pt>
                <c:pt idx="29">
                  <c:v>2821</c:v>
                </c:pt>
                <c:pt idx="30">
                  <c:v>2657</c:v>
                </c:pt>
                <c:pt idx="31">
                  <c:v>4089</c:v>
                </c:pt>
                <c:pt idx="32">
                  <c:v>5450</c:v>
                </c:pt>
                <c:pt idx="33">
                  <c:v>4890</c:v>
                </c:pt>
                <c:pt idx="34">
                  <c:v>5015</c:v>
                </c:pt>
                <c:pt idx="35">
                  <c:v>6069</c:v>
                </c:pt>
                <c:pt idx="36">
                  <c:v>5481</c:v>
                </c:pt>
                <c:pt idx="37">
                  <c:v>3487</c:v>
                </c:pt>
                <c:pt idx="38">
                  <c:v>1850</c:v>
                </c:pt>
                <c:pt idx="39">
                  <c:v>100</c:v>
                </c:pt>
              </c:numCache>
            </c:numRef>
          </c:val>
          <c:smooth val="0"/>
          <c:extLst>
            <c:ext xmlns:c16="http://schemas.microsoft.com/office/drawing/2014/chart" uri="{C3380CC4-5D6E-409C-BE32-E72D297353CC}">
              <c16:uniqueId val="{00000004-7A46-4C47-B142-000C4D6BBA6E}"/>
            </c:ext>
          </c:extLst>
        </c:ser>
        <c:ser>
          <c:idx val="6"/>
          <c:order val="5"/>
          <c:tx>
            <c:strRef>
              <c:f>'(1) Total Tests'!#REF!</c:f>
              <c:strCache>
                <c:ptCount val="1"/>
                <c:pt idx="0">
                  <c:v>#REF!</c:v>
                </c:pt>
              </c:strCache>
            </c:strRef>
          </c:tx>
          <c:cat>
            <c:numRef>
              <c:f>'(1) Total Tests'!$A$7:$A$46</c:f>
              <c:numCache>
                <c:formatCode>0</c:formatCode>
                <c:ptCount val="4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numCache>
            </c:numRef>
          </c:cat>
          <c:val>
            <c:numRef>
              <c:f>'(1) Total Tests'!#REF!</c:f>
              <c:numCache>
                <c:formatCode>General</c:formatCode>
                <c:ptCount val="1"/>
                <c:pt idx="0">
                  <c:v>1</c:v>
                </c:pt>
              </c:numCache>
            </c:numRef>
          </c:val>
          <c:smooth val="0"/>
          <c:extLst>
            <c:ext xmlns:c16="http://schemas.microsoft.com/office/drawing/2014/chart" uri="{C3380CC4-5D6E-409C-BE32-E72D297353CC}">
              <c16:uniqueId val="{00000005-7A46-4C47-B142-000C4D6BBA6E}"/>
            </c:ext>
          </c:extLst>
        </c:ser>
        <c:ser>
          <c:idx val="3"/>
          <c:order val="6"/>
          <c:tx>
            <c:strRef>
              <c:f>'(1) Total Tests'!#REF!</c:f>
              <c:strCache>
                <c:ptCount val="1"/>
                <c:pt idx="0">
                  <c:v>#REF!</c:v>
                </c:pt>
              </c:strCache>
            </c:strRef>
          </c:tx>
          <c:cat>
            <c:numRef>
              <c:f>'(1) Total Tests'!$A$7:$A$46</c:f>
              <c:numCache>
                <c:formatCode>0</c:formatCode>
                <c:ptCount val="4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numCache>
            </c:numRef>
          </c:cat>
          <c:val>
            <c:numRef>
              <c:f>'(1) Total Tests'!#REF!</c:f>
              <c:numCache>
                <c:formatCode>General</c:formatCode>
                <c:ptCount val="1"/>
                <c:pt idx="0">
                  <c:v>1</c:v>
                </c:pt>
              </c:numCache>
            </c:numRef>
          </c:val>
          <c:smooth val="0"/>
          <c:extLst>
            <c:ext xmlns:c16="http://schemas.microsoft.com/office/drawing/2014/chart" uri="{C3380CC4-5D6E-409C-BE32-E72D297353CC}">
              <c16:uniqueId val="{00000006-7A46-4C47-B142-000C4D6BBA6E}"/>
            </c:ext>
          </c:extLst>
        </c:ser>
        <c:dLbls>
          <c:showLegendKey val="0"/>
          <c:showVal val="0"/>
          <c:showCatName val="0"/>
          <c:showSerName val="0"/>
          <c:showPercent val="0"/>
          <c:showBubbleSize val="0"/>
        </c:dLbls>
        <c:marker val="1"/>
        <c:smooth val="0"/>
        <c:axId val="105753600"/>
        <c:axId val="105759872"/>
      </c:lineChart>
      <c:catAx>
        <c:axId val="105753600"/>
        <c:scaling>
          <c:orientation val="minMax"/>
        </c:scaling>
        <c:delete val="0"/>
        <c:axPos val="b"/>
        <c:title>
          <c:tx>
            <c:rich>
              <a:bodyPr/>
              <a:lstStyle/>
              <a:p>
                <a:pPr>
                  <a:defRPr/>
                </a:pPr>
                <a:r>
                  <a:rPr lang="en-US"/>
                  <a:t>Model Year</a:t>
                </a:r>
              </a:p>
            </c:rich>
          </c:tx>
          <c:layout>
            <c:manualLayout>
              <c:xMode val="edge"/>
              <c:yMode val="edge"/>
              <c:x val="0.49162935002968322"/>
              <c:y val="0.8927560296097746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a:pPr>
            <a:endParaRPr lang="en-US"/>
          </a:p>
        </c:txPr>
        <c:crossAx val="105759872"/>
        <c:crosses val="autoZero"/>
        <c:auto val="1"/>
        <c:lblAlgn val="ctr"/>
        <c:lblOffset val="100"/>
        <c:tickLblSkip val="2"/>
        <c:tickMarkSkip val="1"/>
        <c:noMultiLvlLbl val="0"/>
      </c:catAx>
      <c:valAx>
        <c:axId val="105759872"/>
        <c:scaling>
          <c:logBase val="10"/>
          <c:orientation val="minMax"/>
        </c:scaling>
        <c:delete val="0"/>
        <c:axPos val="l"/>
        <c:majorGridlines>
          <c:spPr>
            <a:ln w="3175">
              <a:solidFill>
                <a:srgbClr val="000000"/>
              </a:solidFill>
              <a:prstDash val="solid"/>
            </a:ln>
          </c:spPr>
        </c:majorGridlines>
        <c:title>
          <c:tx>
            <c:rich>
              <a:bodyPr/>
              <a:lstStyle/>
              <a:p>
                <a:pPr>
                  <a:defRPr/>
                </a:pPr>
                <a:r>
                  <a:rPr lang="en-US"/>
                  <a:t>Number of Vehicles</a:t>
                </a:r>
              </a:p>
            </c:rich>
          </c:tx>
          <c:layout>
            <c:manualLayout>
              <c:xMode val="edge"/>
              <c:yMode val="edge"/>
              <c:x val="2.2830986809436876E-2"/>
              <c:y val="0.3188414214180674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05753600"/>
        <c:crosses val="autoZero"/>
        <c:crossBetween val="between"/>
      </c:valAx>
      <c:spPr>
        <a:noFill/>
        <a:ln w="12700">
          <a:solidFill>
            <a:srgbClr val="808080"/>
          </a:solidFill>
          <a:prstDash val="solid"/>
        </a:ln>
      </c:spPr>
    </c:plotArea>
    <c:legend>
      <c:legendPos val="r"/>
      <c:legendEntry>
        <c:idx val="5"/>
        <c:delete val="1"/>
      </c:legendEntry>
      <c:legendEntry>
        <c:idx val="6"/>
        <c:delete val="1"/>
      </c:legendEntry>
      <c:layout>
        <c:manualLayout>
          <c:xMode val="edge"/>
          <c:yMode val="edge"/>
          <c:x val="0.16476940382452193"/>
          <c:y val="0.24183421214540687"/>
          <c:w val="0.27965860597439746"/>
          <c:h val="0.1227687787454271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pitchFamily="34" charset="0"/>
          <a:ea typeface="Times New Roman"/>
          <a:cs typeface="Arial" pitchFamily="34" charset="0"/>
        </a:defRPr>
      </a:pPr>
      <a:endParaRPr lang="en-US"/>
    </a:p>
  </c:txPr>
  <c:printSettings>
    <c:headerFooter alignWithMargins="0"/>
    <c:pageMargins b="1" l="0.75000000000001243" r="0.75000000000001243"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 </a:t>
            </a:r>
            <a:endParaRPr lang="en-US" sz="1575" b="0"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8462952198089336E-2"/>
        </c:manualLayout>
      </c:layout>
      <c:overlay val="0"/>
      <c:spPr>
        <a:noFill/>
        <a:ln w="25400">
          <a:noFill/>
        </a:ln>
      </c:spPr>
    </c:title>
    <c:autoTitleDeleted val="0"/>
    <c:plotArea>
      <c:layout>
        <c:manualLayout>
          <c:layoutTarget val="inner"/>
          <c:xMode val="edge"/>
          <c:yMode val="edge"/>
          <c:x val="0.14534883720930244"/>
          <c:y val="0.21252371916508539"/>
          <c:w val="0.78023255813953452"/>
          <c:h val="0.59203036053129543"/>
        </c:manualLayout>
      </c:layout>
      <c:scatterChart>
        <c:scatterStyle val="lineMarker"/>
        <c:varyColors val="0"/>
        <c:ser>
          <c:idx val="0"/>
          <c:order val="0"/>
          <c:tx>
            <c:strRef>
              <c:f>'(2)(vi) No Outcome'!$B$13:$D$13</c:f>
              <c:strCache>
                <c:ptCount val="1"/>
                <c:pt idx="0">
                  <c:v>LDGV</c:v>
                </c:pt>
              </c:strCache>
            </c:strRef>
          </c:tx>
          <c:xVal>
            <c:numRef>
              <c:f>'(2)(vi) No Outcome'!$A$15:$A$30</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'(2)(vi) No Outcome'!$D$15:$D$30</c:f>
              <c:numCache>
                <c:formatCode>0.0%</c:formatCode>
                <c:ptCount val="16"/>
                <c:pt idx="0">
                  <c:v>0</c:v>
                </c:pt>
                <c:pt idx="1">
                  <c:v>0.26203355643164938</c:v>
                </c:pt>
                <c:pt idx="2">
                  <c:v>0.23857548061771194</c:v>
                </c:pt>
                <c:pt idx="3">
                  <c:v>0.22141923579610978</c:v>
                </c:pt>
                <c:pt idx="4">
                  <c:v>0.20059542967492758</c:v>
                </c:pt>
                <c:pt idx="5">
                  <c:v>0.19519778891000172</c:v>
                </c:pt>
                <c:pt idx="6">
                  <c:v>0.18311901769312577</c:v>
                </c:pt>
                <c:pt idx="7">
                  <c:v>0.16031073446327684</c:v>
                </c:pt>
                <c:pt idx="8">
                  <c:v>0.15309323629062618</c:v>
                </c:pt>
                <c:pt idx="9">
                  <c:v>0.13635014836795253</c:v>
                </c:pt>
                <c:pt idx="10">
                  <c:v>0.10990549527476373</c:v>
                </c:pt>
                <c:pt idx="11">
                  <c:v>9.9753896636587361E-2</c:v>
                </c:pt>
                <c:pt idx="12">
                  <c:v>0.16287262872628727</c:v>
                </c:pt>
                <c:pt idx="13">
                  <c:v>0.14818417639429313</c:v>
                </c:pt>
                <c:pt idx="14">
                  <c:v>0.12447552447552447</c:v>
                </c:pt>
                <c:pt idx="15">
                  <c:v>0.25862068965517243</c:v>
                </c:pt>
              </c:numCache>
            </c:numRef>
          </c:yVal>
          <c:smooth val="0"/>
          <c:extLst>
            <c:ext xmlns:c16="http://schemas.microsoft.com/office/drawing/2014/chart" uri="{C3380CC4-5D6E-409C-BE32-E72D297353CC}">
              <c16:uniqueId val="{00000000-B571-42CD-9789-1D77BCF15655}"/>
            </c:ext>
          </c:extLst>
        </c:ser>
        <c:ser>
          <c:idx val="1"/>
          <c:order val="1"/>
          <c:tx>
            <c:strRef>
              <c:f>'(2)(vi) No Outcome'!$E$13:$G$13</c:f>
              <c:strCache>
                <c:ptCount val="1"/>
                <c:pt idx="0">
                  <c:v>MDGV</c:v>
                </c:pt>
              </c:strCache>
            </c:strRef>
          </c:tx>
          <c:xVal>
            <c:numRef>
              <c:f>'(2)(vi) No Outcome'!$A$15:$A$30</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'(2)(vi) No Outcome'!$G$15:$G$30</c:f>
              <c:numCache>
                <c:formatCode>0.0%</c:formatCode>
                <c:ptCount val="16"/>
                <c:pt idx="0">
                  <c:v>0</c:v>
                </c:pt>
                <c:pt idx="1">
                  <c:v>0.27272727272727271</c:v>
                </c:pt>
                <c:pt idx="2">
                  <c:v>0.28172942817294283</c:v>
                </c:pt>
                <c:pt idx="3">
                  <c:v>0.25288376220053238</c:v>
                </c:pt>
                <c:pt idx="4">
                  <c:v>0.26606425702811243</c:v>
                </c:pt>
                <c:pt idx="5">
                  <c:v>0.26274944567627495</c:v>
                </c:pt>
                <c:pt idx="6">
                  <c:v>0.2238648363252376</c:v>
                </c:pt>
                <c:pt idx="7">
                  <c:v>0.21739130434782608</c:v>
                </c:pt>
                <c:pt idx="8">
                  <c:v>0.2074688796680498</c:v>
                </c:pt>
                <c:pt idx="9">
                  <c:v>0.21745350500715308</c:v>
                </c:pt>
                <c:pt idx="10">
                  <c:v>0.18620689655172415</c:v>
                </c:pt>
                <c:pt idx="11">
                  <c:v>0.18711018711018712</c:v>
                </c:pt>
                <c:pt idx="12">
                  <c:v>0.1184573002754821</c:v>
                </c:pt>
                <c:pt idx="13">
                  <c:v>0.26282051282051283</c:v>
                </c:pt>
                <c:pt idx="14">
                  <c:v>0.36496350364963503</c:v>
                </c:pt>
                <c:pt idx="15">
                  <c:v>0</c:v>
                </c:pt>
              </c:numCache>
            </c:numRef>
          </c:yVal>
          <c:smooth val="0"/>
          <c:extLst>
            <c:ext xmlns:c16="http://schemas.microsoft.com/office/drawing/2014/chart" uri="{C3380CC4-5D6E-409C-BE32-E72D297353CC}">
              <c16:uniqueId val="{00000001-B571-42CD-9789-1D77BCF15655}"/>
            </c:ext>
          </c:extLst>
        </c:ser>
        <c:ser>
          <c:idx val="2"/>
          <c:order val="2"/>
          <c:tx>
            <c:strRef>
              <c:f>'(2)(vi) No Outcome'!$H$13:$J$13</c:f>
              <c:strCache>
                <c:ptCount val="1"/>
                <c:pt idx="0">
                  <c:v>LDDV</c:v>
                </c:pt>
              </c:strCache>
            </c:strRef>
          </c:tx>
          <c:xVal>
            <c:numRef>
              <c:f>'(2)(vi) No Outcome'!$A$15:$A$30</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'(2)(vi) No Outcome'!$J$15:$J$30</c:f>
              <c:numCache>
                <c:formatCode>0.0%</c:formatCode>
                <c:ptCount val="16"/>
                <c:pt idx="0">
                  <c:v>0</c:v>
                </c:pt>
                <c:pt idx="1">
                  <c:v>0.33333333333333331</c:v>
                </c:pt>
                <c:pt idx="2">
                  <c:v>0.44642857142857145</c:v>
                </c:pt>
                <c:pt idx="3">
                  <c:v>0.33620689655172414</c:v>
                </c:pt>
                <c:pt idx="4">
                  <c:v>0.28289473684210525</c:v>
                </c:pt>
                <c:pt idx="5">
                  <c:v>0.22085889570552147</c:v>
                </c:pt>
                <c:pt idx="6">
                  <c:v>0.18466898954703834</c:v>
                </c:pt>
                <c:pt idx="7">
                  <c:v>0.18238993710691823</c:v>
                </c:pt>
                <c:pt idx="8">
                  <c:v>4.7058823529411764E-2</c:v>
                </c:pt>
                <c:pt idx="9">
                  <c:v>0.10810810810810811</c:v>
                </c:pt>
                <c:pt idx="10">
                  <c:v>0.15189873417721519</c:v>
                </c:pt>
                <c:pt idx="11">
                  <c:v>0.27272727272727271</c:v>
                </c:pt>
                <c:pt idx="12">
                  <c:v>2.564102564102564E-2</c:v>
                </c:pt>
                <c:pt idx="13">
                  <c:v>8.9285714285714288E-2</c:v>
                </c:pt>
                <c:pt idx="14">
                  <c:v>0.4</c:v>
                </c:pt>
              </c:numCache>
            </c:numRef>
          </c:yVal>
          <c:smooth val="0"/>
          <c:extLst>
            <c:ext xmlns:c16="http://schemas.microsoft.com/office/drawing/2014/chart" uri="{C3380CC4-5D6E-409C-BE32-E72D297353CC}">
              <c16:uniqueId val="{00000002-B571-42CD-9789-1D77BCF15655}"/>
            </c:ext>
          </c:extLst>
        </c:ser>
        <c:ser>
          <c:idx val="3"/>
          <c:order val="3"/>
          <c:tx>
            <c:strRef>
              <c:f>'(2)(vi) No Outcome'!$K$13:$M$13</c:f>
              <c:strCache>
                <c:ptCount val="1"/>
                <c:pt idx="0">
                  <c:v>MDDV</c:v>
                </c:pt>
              </c:strCache>
            </c:strRef>
          </c:tx>
          <c:spPr>
            <a:ln>
              <a:solidFill>
                <a:srgbClr val="000000"/>
              </a:solidFill>
            </a:ln>
          </c:spPr>
          <c:xVal>
            <c:numRef>
              <c:f>'(2)(vi) No Outcome'!$A$15:$A$30</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'(2)(vi) No Outcome'!$M$15:$M$30</c:f>
              <c:numCache>
                <c:formatCode>0.0%</c:formatCode>
                <c:ptCount val="16"/>
                <c:pt idx="0">
                  <c:v>0</c:v>
                </c:pt>
                <c:pt idx="1">
                  <c:v>0.49152542372881358</c:v>
                </c:pt>
                <c:pt idx="2">
                  <c:v>0.50649350649350644</c:v>
                </c:pt>
                <c:pt idx="3">
                  <c:v>0.44533333333333336</c:v>
                </c:pt>
                <c:pt idx="4">
                  <c:v>0.41987179487179488</c:v>
                </c:pt>
                <c:pt idx="5">
                  <c:v>0.38175675675675674</c:v>
                </c:pt>
                <c:pt idx="6">
                  <c:v>0.39852398523985239</c:v>
                </c:pt>
                <c:pt idx="7">
                  <c:v>0.30666666666666664</c:v>
                </c:pt>
                <c:pt idx="8">
                  <c:v>0.26699029126213591</c:v>
                </c:pt>
                <c:pt idx="9">
                  <c:v>0.30490956072351422</c:v>
                </c:pt>
                <c:pt idx="10">
                  <c:v>0.25266903914590749</c:v>
                </c:pt>
                <c:pt idx="11">
                  <c:v>0.24085365853658536</c:v>
                </c:pt>
                <c:pt idx="12">
                  <c:v>0.17916666666666667</c:v>
                </c:pt>
                <c:pt idx="13">
                  <c:v>0.20408163265306123</c:v>
                </c:pt>
                <c:pt idx="14">
                  <c:v>0.18</c:v>
                </c:pt>
                <c:pt idx="15">
                  <c:v>0</c:v>
                </c:pt>
              </c:numCache>
            </c:numRef>
          </c:yVal>
          <c:smooth val="0"/>
          <c:extLst>
            <c:ext xmlns:c16="http://schemas.microsoft.com/office/drawing/2014/chart" uri="{C3380CC4-5D6E-409C-BE32-E72D297353CC}">
              <c16:uniqueId val="{00000003-B571-42CD-9789-1D77BCF15655}"/>
            </c:ext>
          </c:extLst>
        </c:ser>
        <c:dLbls>
          <c:showLegendKey val="0"/>
          <c:showVal val="0"/>
          <c:showCatName val="0"/>
          <c:showSerName val="0"/>
          <c:showPercent val="0"/>
          <c:showBubbleSize val="0"/>
        </c:dLbls>
        <c:axId val="113436544"/>
        <c:axId val="113442816"/>
      </c:scatterChart>
      <c:valAx>
        <c:axId val="113436544"/>
        <c:scaling>
          <c:orientation val="minMax"/>
          <c:max val="2023"/>
          <c:min val="2008"/>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441859905126837"/>
              <c:y val="0.8785578983835120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3442816"/>
        <c:crosses val="autoZero"/>
        <c:crossBetween val="midCat"/>
        <c:majorUnit val="1"/>
      </c:valAx>
      <c:valAx>
        <c:axId val="113442816"/>
        <c:scaling>
          <c:orientation val="minMax"/>
          <c:max val="1"/>
          <c:min val="0"/>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Percent (%) of Vehicles with No Known Outcome</a:t>
                </a:r>
              </a:p>
            </c:rich>
          </c:tx>
          <c:layout>
            <c:manualLayout>
              <c:xMode val="edge"/>
              <c:yMode val="edge"/>
              <c:x val="2.441859905126538E-2"/>
              <c:y val="0.223266219239373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3436544"/>
        <c:crosses val="autoZero"/>
        <c:crossBetween val="midCat"/>
        <c:majorUnit val="0.1"/>
      </c:valAx>
      <c:spPr>
        <a:noFill/>
        <a:ln w="12700">
          <a:solidFill>
            <a:srgbClr val="808080"/>
          </a:solidFill>
          <a:prstDash val="solid"/>
        </a:ln>
      </c:spPr>
    </c:plotArea>
    <c:legend>
      <c:legendPos val="r"/>
      <c:layout>
        <c:manualLayout>
          <c:xMode val="edge"/>
          <c:yMode val="edge"/>
          <c:x val="0.68973753300138452"/>
          <c:y val="5.8929709067742621E-2"/>
          <c:w val="0.23194384588071804"/>
          <c:h val="0.11140748544706978"/>
        </c:manualLayout>
      </c:layout>
      <c:overlay val="0"/>
      <c:spPr>
        <a:ln>
          <a:solidFill>
            <a:schemeClr val="tx1"/>
          </a:solidFill>
        </a:ln>
      </c:sp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No Known Outcome</a:t>
            </a:r>
            <a:r>
              <a:rPr lang="en-US" sz="1575" b="0" i="0" u="none" strike="noStrike" baseline="0">
                <a:solidFill>
                  <a:srgbClr val="000000"/>
                </a:solidFill>
                <a:latin typeface="Arial"/>
                <a:cs typeface="Arial"/>
              </a:rPr>
              <a:t> </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4302330901298067"/>
          <c:y val="2.9466057002614992E-2"/>
        </c:manualLayout>
      </c:layout>
      <c:overlay val="0"/>
      <c:spPr>
        <a:noFill/>
        <a:ln w="25400">
          <a:noFill/>
        </a:ln>
      </c:spPr>
    </c:title>
    <c:autoTitleDeleted val="0"/>
    <c:plotArea>
      <c:layout>
        <c:manualLayout>
          <c:layoutTarget val="inner"/>
          <c:xMode val="edge"/>
          <c:yMode val="edge"/>
          <c:x val="0.14302325581395348"/>
          <c:y val="0.17863752200866487"/>
          <c:w val="0.77906976744186063"/>
          <c:h val="0.67955923320824196"/>
        </c:manualLayout>
      </c:layout>
      <c:scatterChart>
        <c:scatterStyle val="lineMarker"/>
        <c:varyColors val="0"/>
        <c:ser>
          <c:idx val="0"/>
          <c:order val="0"/>
          <c:tx>
            <c:strRef>
              <c:f>'(2)(vi) No Outcome'!$B$13:$D$13</c:f>
              <c:strCache>
                <c:ptCount val="1"/>
                <c:pt idx="0">
                  <c:v>LDGV</c:v>
                </c:pt>
              </c:strCache>
            </c:strRef>
          </c:tx>
          <c:xVal>
            <c:numRef>
              <c:f>'(2)(vi) No Outcome'!$A$15:$A$30</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'(2)(vi) No Outcome'!$B$15:$B$30</c:f>
              <c:numCache>
                <c:formatCode>#,##0</c:formatCode>
                <c:ptCount val="16"/>
                <c:pt idx="0">
                  <c:v>0</c:v>
                </c:pt>
                <c:pt idx="1">
                  <c:v>2858</c:v>
                </c:pt>
                <c:pt idx="2">
                  <c:v>3028</c:v>
                </c:pt>
                <c:pt idx="3">
                  <c:v>2880</c:v>
                </c:pt>
                <c:pt idx="4">
                  <c:v>2493</c:v>
                </c:pt>
                <c:pt idx="5">
                  <c:v>2260</c:v>
                </c:pt>
                <c:pt idx="6">
                  <c:v>1894</c:v>
                </c:pt>
                <c:pt idx="7">
                  <c:v>1589</c:v>
                </c:pt>
                <c:pt idx="8">
                  <c:v>1220</c:v>
                </c:pt>
                <c:pt idx="9">
                  <c:v>919</c:v>
                </c:pt>
                <c:pt idx="10">
                  <c:v>628</c:v>
                </c:pt>
                <c:pt idx="11">
                  <c:v>608</c:v>
                </c:pt>
                <c:pt idx="12">
                  <c:v>601</c:v>
                </c:pt>
                <c:pt idx="13">
                  <c:v>457</c:v>
                </c:pt>
                <c:pt idx="14">
                  <c:v>89</c:v>
                </c:pt>
                <c:pt idx="15">
                  <c:v>15</c:v>
                </c:pt>
              </c:numCache>
            </c:numRef>
          </c:yVal>
          <c:smooth val="0"/>
          <c:extLst>
            <c:ext xmlns:c16="http://schemas.microsoft.com/office/drawing/2014/chart" uri="{C3380CC4-5D6E-409C-BE32-E72D297353CC}">
              <c16:uniqueId val="{00000000-47C2-4844-B1E7-7A86BAAA0A4D}"/>
            </c:ext>
          </c:extLst>
        </c:ser>
        <c:ser>
          <c:idx val="1"/>
          <c:order val="1"/>
          <c:tx>
            <c:strRef>
              <c:f>'(2)(vi) No Outcome'!$E$13:$G$13</c:f>
              <c:strCache>
                <c:ptCount val="1"/>
                <c:pt idx="0">
                  <c:v>MDGV</c:v>
                </c:pt>
              </c:strCache>
            </c:strRef>
          </c:tx>
          <c:xVal>
            <c:numRef>
              <c:f>'(2)(vi) No Outcome'!$A$15:$A$30</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'(2)(vi) No Outcome'!$E$15:$E$30</c:f>
              <c:numCache>
                <c:formatCode>#,##0</c:formatCode>
                <c:ptCount val="16"/>
                <c:pt idx="0">
                  <c:v>0</c:v>
                </c:pt>
                <c:pt idx="1">
                  <c:v>195</c:v>
                </c:pt>
                <c:pt idx="2">
                  <c:v>202</c:v>
                </c:pt>
                <c:pt idx="3">
                  <c:v>285</c:v>
                </c:pt>
                <c:pt idx="4">
                  <c:v>265</c:v>
                </c:pt>
                <c:pt idx="5">
                  <c:v>237</c:v>
                </c:pt>
                <c:pt idx="6">
                  <c:v>212</c:v>
                </c:pt>
                <c:pt idx="7">
                  <c:v>260</c:v>
                </c:pt>
                <c:pt idx="8">
                  <c:v>200</c:v>
                </c:pt>
                <c:pt idx="9">
                  <c:v>152</c:v>
                </c:pt>
                <c:pt idx="10">
                  <c:v>81</c:v>
                </c:pt>
                <c:pt idx="11">
                  <c:v>90</c:v>
                </c:pt>
                <c:pt idx="12">
                  <c:v>43</c:v>
                </c:pt>
                <c:pt idx="13">
                  <c:v>82</c:v>
                </c:pt>
                <c:pt idx="14">
                  <c:v>50</c:v>
                </c:pt>
                <c:pt idx="15">
                  <c:v>0</c:v>
                </c:pt>
              </c:numCache>
            </c:numRef>
          </c:yVal>
          <c:smooth val="0"/>
          <c:extLst>
            <c:ext xmlns:c16="http://schemas.microsoft.com/office/drawing/2014/chart" uri="{C3380CC4-5D6E-409C-BE32-E72D297353CC}">
              <c16:uniqueId val="{00000001-47C2-4844-B1E7-7A86BAAA0A4D}"/>
            </c:ext>
          </c:extLst>
        </c:ser>
        <c:ser>
          <c:idx val="2"/>
          <c:order val="2"/>
          <c:tx>
            <c:strRef>
              <c:f>'(2)(vi) No Outcome'!$H$13:$J$13</c:f>
              <c:strCache>
                <c:ptCount val="1"/>
                <c:pt idx="0">
                  <c:v>LDDV</c:v>
                </c:pt>
              </c:strCache>
            </c:strRef>
          </c:tx>
          <c:xVal>
            <c:numRef>
              <c:f>'(2)(vi) No Outcome'!$A$15:$A$30</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'(2)(vi) No Outcome'!$H$15:$H$30</c:f>
              <c:numCache>
                <c:formatCode>#,##0</c:formatCode>
                <c:ptCount val="16"/>
                <c:pt idx="0">
                  <c:v>0</c:v>
                </c:pt>
                <c:pt idx="1">
                  <c:v>9</c:v>
                </c:pt>
                <c:pt idx="2">
                  <c:v>25</c:v>
                </c:pt>
                <c:pt idx="3">
                  <c:v>39</c:v>
                </c:pt>
                <c:pt idx="4">
                  <c:v>43</c:v>
                </c:pt>
                <c:pt idx="5">
                  <c:v>36</c:v>
                </c:pt>
                <c:pt idx="6">
                  <c:v>53</c:v>
                </c:pt>
                <c:pt idx="7">
                  <c:v>29</c:v>
                </c:pt>
                <c:pt idx="8">
                  <c:v>4</c:v>
                </c:pt>
                <c:pt idx="9">
                  <c:v>4</c:v>
                </c:pt>
                <c:pt idx="10">
                  <c:v>12</c:v>
                </c:pt>
                <c:pt idx="11">
                  <c:v>3</c:v>
                </c:pt>
                <c:pt idx="12">
                  <c:v>1</c:v>
                </c:pt>
                <c:pt idx="13">
                  <c:v>5</c:v>
                </c:pt>
                <c:pt idx="14">
                  <c:v>2</c:v>
                </c:pt>
              </c:numCache>
            </c:numRef>
          </c:yVal>
          <c:smooth val="0"/>
          <c:extLst>
            <c:ext xmlns:c16="http://schemas.microsoft.com/office/drawing/2014/chart" uri="{C3380CC4-5D6E-409C-BE32-E72D297353CC}">
              <c16:uniqueId val="{00000002-47C2-4844-B1E7-7A86BAAA0A4D}"/>
            </c:ext>
          </c:extLst>
        </c:ser>
        <c:ser>
          <c:idx val="3"/>
          <c:order val="3"/>
          <c:tx>
            <c:strRef>
              <c:f>'(2)(vi) No Outcome'!$K$13:$M$13</c:f>
              <c:strCache>
                <c:ptCount val="1"/>
                <c:pt idx="0">
                  <c:v>MDDV</c:v>
                </c:pt>
              </c:strCache>
            </c:strRef>
          </c:tx>
          <c:xVal>
            <c:numRef>
              <c:f>'(2)(vi) No Outcome'!$A$15:$A$30</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'(2)(vi) No Outcome'!$K$15:$K$30</c:f>
              <c:numCache>
                <c:formatCode>#,##0</c:formatCode>
                <c:ptCount val="16"/>
                <c:pt idx="0">
                  <c:v>0</c:v>
                </c:pt>
                <c:pt idx="1">
                  <c:v>29</c:v>
                </c:pt>
                <c:pt idx="2">
                  <c:v>39</c:v>
                </c:pt>
                <c:pt idx="3">
                  <c:v>167</c:v>
                </c:pt>
                <c:pt idx="4">
                  <c:v>131</c:v>
                </c:pt>
                <c:pt idx="5">
                  <c:v>113</c:v>
                </c:pt>
                <c:pt idx="6">
                  <c:v>108</c:v>
                </c:pt>
                <c:pt idx="7">
                  <c:v>161</c:v>
                </c:pt>
                <c:pt idx="8">
                  <c:v>110</c:v>
                </c:pt>
                <c:pt idx="9">
                  <c:v>118</c:v>
                </c:pt>
                <c:pt idx="10">
                  <c:v>71</c:v>
                </c:pt>
                <c:pt idx="11">
                  <c:v>79</c:v>
                </c:pt>
                <c:pt idx="12">
                  <c:v>43</c:v>
                </c:pt>
                <c:pt idx="13">
                  <c:v>30</c:v>
                </c:pt>
                <c:pt idx="14">
                  <c:v>9</c:v>
                </c:pt>
                <c:pt idx="15">
                  <c:v>0</c:v>
                </c:pt>
              </c:numCache>
            </c:numRef>
          </c:yVal>
          <c:smooth val="0"/>
          <c:extLst>
            <c:ext xmlns:c16="http://schemas.microsoft.com/office/drawing/2014/chart" uri="{C3380CC4-5D6E-409C-BE32-E72D297353CC}">
              <c16:uniqueId val="{00000003-47C2-4844-B1E7-7A86BAAA0A4D}"/>
            </c:ext>
          </c:extLst>
        </c:ser>
        <c:dLbls>
          <c:showLegendKey val="0"/>
          <c:showVal val="0"/>
          <c:showCatName val="0"/>
          <c:showSerName val="0"/>
          <c:showPercent val="0"/>
          <c:showBubbleSize val="0"/>
        </c:dLbls>
        <c:axId val="114893184"/>
        <c:axId val="114895104"/>
      </c:scatterChart>
      <c:valAx>
        <c:axId val="114893184"/>
        <c:scaling>
          <c:orientation val="minMax"/>
          <c:max val="2023"/>
          <c:min val="2008"/>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58140094873458"/>
              <c:y val="0.9152870826211658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4895104"/>
        <c:crosses val="autoZero"/>
        <c:crossBetween val="midCat"/>
        <c:majorUnit val="1"/>
      </c:valAx>
      <c:valAx>
        <c:axId val="114895104"/>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 of Vehicles with No Known Outcome</a:t>
                </a:r>
              </a:p>
            </c:rich>
          </c:tx>
          <c:layout>
            <c:manualLayout>
              <c:xMode val="edge"/>
              <c:yMode val="edge"/>
              <c:x val="6.976811384815481E-3"/>
              <c:y val="0.2725603455412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4893184"/>
        <c:crosses val="autoZero"/>
        <c:crossBetween val="midCat"/>
      </c:valAx>
      <c:spPr>
        <a:noFill/>
        <a:ln w="12700">
          <a:solidFill>
            <a:srgbClr val="808080"/>
          </a:solidFill>
          <a:prstDash val="solid"/>
        </a:ln>
      </c:spPr>
    </c:plotArea>
    <c:legend>
      <c:legendPos val="r"/>
      <c:layout>
        <c:manualLayout>
          <c:xMode val="edge"/>
          <c:yMode val="edge"/>
          <c:x val="0.7094230915647145"/>
          <c:y val="5.090378460751787E-2"/>
          <c:w val="0.21677666930495904"/>
          <c:h val="9.155251672206160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Waivers Authorized</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'(2)(v) Waivers'!$D$12:$D$25</c:f>
              <c:numCache>
                <c:formatCode>0.0%</c:formatCode>
                <c:ptCount val="14"/>
                <c:pt idx="0">
                  <c:v>6.6524747205960614E-5</c:v>
                </c:pt>
                <c:pt idx="1">
                  <c:v>9.168423947923352E-5</c:v>
                </c:pt>
                <c:pt idx="2">
                  <c:v>7.8789788843365894E-5</c:v>
                </c:pt>
                <c:pt idx="3">
                  <c:v>0</c:v>
                </c:pt>
                <c:pt idx="4">
                  <c:v>0</c:v>
                </c:pt>
                <c:pt idx="5">
                  <c:v>0</c:v>
                </c:pt>
                <c:pt idx="6">
                  <c:v>9.6683747462051627E-5</c:v>
                </c:pt>
                <c:pt idx="7">
                  <c:v>2.0177562550443906E-4</c:v>
                </c:pt>
                <c:pt idx="8">
                  <c:v>1.2548625925461163E-4</c:v>
                </c:pt>
                <c:pt idx="9">
                  <c:v>0</c:v>
                </c:pt>
                <c:pt idx="10">
                  <c:v>0</c:v>
                </c:pt>
                <c:pt idx="11">
                  <c:v>0</c:v>
                </c:pt>
                <c:pt idx="12">
                  <c:v>0</c:v>
                </c:pt>
                <c:pt idx="13">
                  <c:v>3.2425421530479895E-4</c:v>
                </c:pt>
              </c:numCache>
            </c:numRef>
          </c:val>
          <c:smooth val="0"/>
          <c:extLst>
            <c:ext xmlns:c16="http://schemas.microsoft.com/office/drawing/2014/chart" uri="{C3380CC4-5D6E-409C-BE32-E72D297353CC}">
              <c16:uniqueId val="{00000000-CF11-488F-84F3-38368A388EF0}"/>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0">
                  <c:v>0</c:v>
                </c:pt>
                <c:pt idx="1">
                  <c:v>0</c:v>
                </c:pt>
                <c:pt idx="2">
                  <c:v>0</c:v>
                </c:pt>
                <c:pt idx="3">
                  <c:v>0</c:v>
                </c:pt>
                <c:pt idx="4">
                  <c:v>0</c:v>
                </c:pt>
                <c:pt idx="5">
                  <c:v>0</c:v>
                </c:pt>
                <c:pt idx="6">
                  <c:v>1.0559662090813093E-3</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CF11-488F-84F3-38368A388EF0}"/>
            </c:ext>
          </c:extLst>
        </c:ser>
        <c:dLbls>
          <c:showLegendKey val="0"/>
          <c:showVal val="0"/>
          <c:showCatName val="0"/>
          <c:showSerName val="0"/>
          <c:showPercent val="0"/>
          <c:showBubbleSize val="0"/>
        </c:dLbls>
        <c:marker val="1"/>
        <c:smooth val="0"/>
        <c:axId val="111606016"/>
        <c:axId val="112018176"/>
      </c:lineChart>
      <c:catAx>
        <c:axId val="11160601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2018176"/>
        <c:crosses val="autoZero"/>
        <c:auto val="1"/>
        <c:lblAlgn val="ctr"/>
        <c:lblOffset val="100"/>
        <c:tickLblSkip val="2"/>
        <c:tickMarkSkip val="1"/>
        <c:noMultiLvlLbl val="0"/>
      </c:catAx>
      <c:valAx>
        <c:axId val="112018176"/>
        <c:scaling>
          <c:orientation val="minMax"/>
          <c:max val="2.0000000000000052E-3"/>
          <c:min val="0"/>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1606016"/>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Number of Waivers</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'(2)(v) Waivers'!$B$12:$B$25</c:f>
              <c:numCache>
                <c:formatCode>#,##0</c:formatCode>
                <c:ptCount val="14"/>
                <c:pt idx="0">
                  <c:v>1</c:v>
                </c:pt>
                <c:pt idx="1">
                  <c:v>1</c:v>
                </c:pt>
                <c:pt idx="2">
                  <c:v>1</c:v>
                </c:pt>
                <c:pt idx="3">
                  <c:v>0</c:v>
                </c:pt>
                <c:pt idx="4">
                  <c:v>0</c:v>
                </c:pt>
                <c:pt idx="5">
                  <c:v>0</c:v>
                </c:pt>
                <c:pt idx="6">
                  <c:v>1</c:v>
                </c:pt>
                <c:pt idx="7">
                  <c:v>2</c:v>
                </c:pt>
                <c:pt idx="8">
                  <c:v>1</c:v>
                </c:pt>
                <c:pt idx="9">
                  <c:v>0</c:v>
                </c:pt>
                <c:pt idx="10">
                  <c:v>0</c:v>
                </c:pt>
                <c:pt idx="11">
                  <c:v>0</c:v>
                </c:pt>
                <c:pt idx="12">
                  <c:v>0</c:v>
                </c:pt>
                <c:pt idx="13">
                  <c:v>1</c:v>
                </c:pt>
              </c:numCache>
            </c:numRef>
          </c:val>
          <c:smooth val="0"/>
          <c:extLst>
            <c:ext xmlns:c16="http://schemas.microsoft.com/office/drawing/2014/chart" uri="{C3380CC4-5D6E-409C-BE32-E72D297353CC}">
              <c16:uniqueId val="{00000000-844D-419A-8972-C0CF82683C18}"/>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0">
                  <c:v>973</c:v>
                </c:pt>
                <c:pt idx="1">
                  <c:v>715</c:v>
                </c:pt>
                <c:pt idx="2">
                  <c:v>717</c:v>
                </c:pt>
                <c:pt idx="3">
                  <c:v>1127</c:v>
                </c:pt>
                <c:pt idx="4">
                  <c:v>996</c:v>
                </c:pt>
                <c:pt idx="5">
                  <c:v>902</c:v>
                </c:pt>
                <c:pt idx="6">
                  <c:v>947</c:v>
                </c:pt>
                <c:pt idx="7">
                  <c:v>1196</c:v>
                </c:pt>
                <c:pt idx="8">
                  <c:v>964</c:v>
                </c:pt>
                <c:pt idx="9">
                  <c:v>699</c:v>
                </c:pt>
                <c:pt idx="10">
                  <c:v>435</c:v>
                </c:pt>
                <c:pt idx="11">
                  <c:v>481</c:v>
                </c:pt>
                <c:pt idx="12">
                  <c:v>363</c:v>
                </c:pt>
                <c:pt idx="13">
                  <c:v>312</c:v>
                </c:pt>
              </c:numCache>
            </c:numRef>
          </c:val>
          <c:smooth val="0"/>
          <c:extLst>
            <c:ext xmlns:c16="http://schemas.microsoft.com/office/drawing/2014/chart" uri="{C3380CC4-5D6E-409C-BE32-E72D297353CC}">
              <c16:uniqueId val="{00000001-844D-419A-8972-C0CF82683C18}"/>
            </c:ext>
          </c:extLst>
        </c:ser>
        <c:dLbls>
          <c:showLegendKey val="0"/>
          <c:showVal val="0"/>
          <c:showCatName val="0"/>
          <c:showSerName val="0"/>
          <c:showPercent val="0"/>
          <c:showBubbleSize val="0"/>
        </c:dLbls>
        <c:marker val="1"/>
        <c:smooth val="0"/>
        <c:axId val="112056576"/>
        <c:axId val="112059136"/>
      </c:lineChart>
      <c:catAx>
        <c:axId val="11205657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2059136"/>
        <c:crosses val="autoZero"/>
        <c:auto val="1"/>
        <c:lblAlgn val="ctr"/>
        <c:lblOffset val="100"/>
        <c:tickLblSkip val="1"/>
        <c:tickMarkSkip val="1"/>
        <c:noMultiLvlLbl val="0"/>
      </c:catAx>
      <c:valAx>
        <c:axId val="112059136"/>
        <c:scaling>
          <c:orientation val="minMax"/>
          <c:max val="5"/>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2056576"/>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Waivers Authorized</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'(2)(v) Waivers'!$D$12:$D$25</c:f>
              <c:numCache>
                <c:formatCode>0.0%</c:formatCode>
                <c:ptCount val="14"/>
                <c:pt idx="0">
                  <c:v>6.6524747205960614E-5</c:v>
                </c:pt>
                <c:pt idx="1">
                  <c:v>9.168423947923352E-5</c:v>
                </c:pt>
                <c:pt idx="2">
                  <c:v>7.8789788843365894E-5</c:v>
                </c:pt>
                <c:pt idx="3">
                  <c:v>0</c:v>
                </c:pt>
                <c:pt idx="4">
                  <c:v>0</c:v>
                </c:pt>
                <c:pt idx="5">
                  <c:v>0</c:v>
                </c:pt>
                <c:pt idx="6">
                  <c:v>9.6683747462051627E-5</c:v>
                </c:pt>
                <c:pt idx="7">
                  <c:v>2.0177562550443906E-4</c:v>
                </c:pt>
                <c:pt idx="8">
                  <c:v>1.2548625925461163E-4</c:v>
                </c:pt>
                <c:pt idx="9">
                  <c:v>0</c:v>
                </c:pt>
                <c:pt idx="10">
                  <c:v>0</c:v>
                </c:pt>
                <c:pt idx="11">
                  <c:v>0</c:v>
                </c:pt>
                <c:pt idx="12">
                  <c:v>0</c:v>
                </c:pt>
                <c:pt idx="13">
                  <c:v>3.2425421530479895E-4</c:v>
                </c:pt>
              </c:numCache>
            </c:numRef>
          </c:val>
          <c:smooth val="0"/>
          <c:extLst>
            <c:ext xmlns:c16="http://schemas.microsoft.com/office/drawing/2014/chart" uri="{C3380CC4-5D6E-409C-BE32-E72D297353CC}">
              <c16:uniqueId val="{00000000-A247-475C-BA45-227A08556E71}"/>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0">
                  <c:v>0</c:v>
                </c:pt>
                <c:pt idx="1">
                  <c:v>0</c:v>
                </c:pt>
                <c:pt idx="2">
                  <c:v>0</c:v>
                </c:pt>
                <c:pt idx="3">
                  <c:v>0</c:v>
                </c:pt>
                <c:pt idx="4">
                  <c:v>0</c:v>
                </c:pt>
                <c:pt idx="5">
                  <c:v>0</c:v>
                </c:pt>
                <c:pt idx="6">
                  <c:v>1.0559662090813093E-3</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A247-475C-BA45-227A08556E71}"/>
            </c:ext>
          </c:extLst>
        </c:ser>
        <c:dLbls>
          <c:showLegendKey val="0"/>
          <c:showVal val="0"/>
          <c:showCatName val="0"/>
          <c:showSerName val="0"/>
          <c:showPercent val="0"/>
          <c:showBubbleSize val="0"/>
        </c:dLbls>
        <c:marker val="1"/>
        <c:smooth val="0"/>
        <c:axId val="111606016"/>
        <c:axId val="112018176"/>
      </c:lineChart>
      <c:catAx>
        <c:axId val="11160601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2018176"/>
        <c:crosses val="autoZero"/>
        <c:auto val="1"/>
        <c:lblAlgn val="ctr"/>
        <c:lblOffset val="100"/>
        <c:tickLblSkip val="2"/>
        <c:tickMarkSkip val="1"/>
        <c:noMultiLvlLbl val="0"/>
      </c:catAx>
      <c:valAx>
        <c:axId val="112018176"/>
        <c:scaling>
          <c:orientation val="minMax"/>
          <c:max val="2.0000000000000052E-3"/>
          <c:min val="0"/>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1606016"/>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Number of Waivers</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'(2)(v) Waivers'!$B$12:$B$25</c:f>
              <c:numCache>
                <c:formatCode>#,##0</c:formatCode>
                <c:ptCount val="14"/>
                <c:pt idx="0">
                  <c:v>1</c:v>
                </c:pt>
                <c:pt idx="1">
                  <c:v>1</c:v>
                </c:pt>
                <c:pt idx="2">
                  <c:v>1</c:v>
                </c:pt>
                <c:pt idx="3">
                  <c:v>0</c:v>
                </c:pt>
                <c:pt idx="4">
                  <c:v>0</c:v>
                </c:pt>
                <c:pt idx="5">
                  <c:v>0</c:v>
                </c:pt>
                <c:pt idx="6">
                  <c:v>1</c:v>
                </c:pt>
                <c:pt idx="7">
                  <c:v>2</c:v>
                </c:pt>
                <c:pt idx="8">
                  <c:v>1</c:v>
                </c:pt>
                <c:pt idx="9">
                  <c:v>0</c:v>
                </c:pt>
                <c:pt idx="10">
                  <c:v>0</c:v>
                </c:pt>
                <c:pt idx="11">
                  <c:v>0</c:v>
                </c:pt>
                <c:pt idx="12">
                  <c:v>0</c:v>
                </c:pt>
                <c:pt idx="13">
                  <c:v>1</c:v>
                </c:pt>
              </c:numCache>
            </c:numRef>
          </c:val>
          <c:smooth val="0"/>
          <c:extLst>
            <c:ext xmlns:c16="http://schemas.microsoft.com/office/drawing/2014/chart" uri="{C3380CC4-5D6E-409C-BE32-E72D297353CC}">
              <c16:uniqueId val="{00000000-76B5-4395-8AAC-AC4AB4514EC0}"/>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0">
                  <c:v>973</c:v>
                </c:pt>
                <c:pt idx="1">
                  <c:v>715</c:v>
                </c:pt>
                <c:pt idx="2">
                  <c:v>717</c:v>
                </c:pt>
                <c:pt idx="3">
                  <c:v>1127</c:v>
                </c:pt>
                <c:pt idx="4">
                  <c:v>996</c:v>
                </c:pt>
                <c:pt idx="5">
                  <c:v>902</c:v>
                </c:pt>
                <c:pt idx="6">
                  <c:v>947</c:v>
                </c:pt>
                <c:pt idx="7">
                  <c:v>1196</c:v>
                </c:pt>
                <c:pt idx="8">
                  <c:v>964</c:v>
                </c:pt>
                <c:pt idx="9">
                  <c:v>699</c:v>
                </c:pt>
                <c:pt idx="10">
                  <c:v>435</c:v>
                </c:pt>
                <c:pt idx="11">
                  <c:v>481</c:v>
                </c:pt>
                <c:pt idx="12">
                  <c:v>363</c:v>
                </c:pt>
                <c:pt idx="13">
                  <c:v>312</c:v>
                </c:pt>
              </c:numCache>
            </c:numRef>
          </c:val>
          <c:smooth val="0"/>
          <c:extLst>
            <c:ext xmlns:c16="http://schemas.microsoft.com/office/drawing/2014/chart" uri="{C3380CC4-5D6E-409C-BE32-E72D297353CC}">
              <c16:uniqueId val="{00000001-76B5-4395-8AAC-AC4AB4514EC0}"/>
            </c:ext>
          </c:extLst>
        </c:ser>
        <c:dLbls>
          <c:showLegendKey val="0"/>
          <c:showVal val="0"/>
          <c:showCatName val="0"/>
          <c:showSerName val="0"/>
          <c:showPercent val="0"/>
          <c:showBubbleSize val="0"/>
        </c:dLbls>
        <c:marker val="1"/>
        <c:smooth val="0"/>
        <c:axId val="112056576"/>
        <c:axId val="112059136"/>
      </c:lineChart>
      <c:catAx>
        <c:axId val="11205657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2059136"/>
        <c:crosses val="autoZero"/>
        <c:auto val="1"/>
        <c:lblAlgn val="ctr"/>
        <c:lblOffset val="100"/>
        <c:tickLblSkip val="1"/>
        <c:tickMarkSkip val="1"/>
        <c:noMultiLvlLbl val="0"/>
      </c:catAx>
      <c:valAx>
        <c:axId val="112059136"/>
        <c:scaling>
          <c:orientation val="minMax"/>
          <c:max val="5"/>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2056576"/>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Waivers Authorized</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'(2)(v) Waivers'!$D$12:$D$25</c:f>
              <c:numCache>
                <c:formatCode>0.0%</c:formatCode>
                <c:ptCount val="14"/>
                <c:pt idx="0">
                  <c:v>6.6524747205960614E-5</c:v>
                </c:pt>
                <c:pt idx="1">
                  <c:v>9.168423947923352E-5</c:v>
                </c:pt>
                <c:pt idx="2">
                  <c:v>7.8789788843365894E-5</c:v>
                </c:pt>
                <c:pt idx="3">
                  <c:v>0</c:v>
                </c:pt>
                <c:pt idx="4">
                  <c:v>0</c:v>
                </c:pt>
                <c:pt idx="5">
                  <c:v>0</c:v>
                </c:pt>
                <c:pt idx="6">
                  <c:v>9.6683747462051627E-5</c:v>
                </c:pt>
                <c:pt idx="7">
                  <c:v>2.0177562550443906E-4</c:v>
                </c:pt>
                <c:pt idx="8">
                  <c:v>1.2548625925461163E-4</c:v>
                </c:pt>
                <c:pt idx="9">
                  <c:v>0</c:v>
                </c:pt>
                <c:pt idx="10">
                  <c:v>0</c:v>
                </c:pt>
                <c:pt idx="11">
                  <c:v>0</c:v>
                </c:pt>
                <c:pt idx="12">
                  <c:v>0</c:v>
                </c:pt>
                <c:pt idx="13">
                  <c:v>3.2425421530479895E-4</c:v>
                </c:pt>
              </c:numCache>
            </c:numRef>
          </c:val>
          <c:smooth val="0"/>
          <c:extLst>
            <c:ext xmlns:c16="http://schemas.microsoft.com/office/drawing/2014/chart" uri="{C3380CC4-5D6E-409C-BE32-E72D297353CC}">
              <c16:uniqueId val="{00000000-C614-48FB-9573-ED2CF88FDB19}"/>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Waivers'!$G$12:$G$25</c:f>
              <c:numCache>
                <c:formatCode>0.0%</c:formatCode>
                <c:ptCount val="14"/>
                <c:pt idx="0">
                  <c:v>0</c:v>
                </c:pt>
                <c:pt idx="1">
                  <c:v>0</c:v>
                </c:pt>
                <c:pt idx="2">
                  <c:v>0</c:v>
                </c:pt>
                <c:pt idx="3">
                  <c:v>0</c:v>
                </c:pt>
                <c:pt idx="4">
                  <c:v>0</c:v>
                </c:pt>
                <c:pt idx="5">
                  <c:v>0</c:v>
                </c:pt>
                <c:pt idx="6">
                  <c:v>1.0559662090813093E-3</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C614-48FB-9573-ED2CF88FDB19}"/>
            </c:ext>
          </c:extLst>
        </c:ser>
        <c:dLbls>
          <c:showLegendKey val="0"/>
          <c:showVal val="0"/>
          <c:showCatName val="0"/>
          <c:showSerName val="0"/>
          <c:showPercent val="0"/>
          <c:showBubbleSize val="0"/>
        </c:dLbls>
        <c:marker val="1"/>
        <c:smooth val="0"/>
        <c:axId val="111606016"/>
        <c:axId val="112018176"/>
      </c:lineChart>
      <c:catAx>
        <c:axId val="11160601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2018176"/>
        <c:crosses val="autoZero"/>
        <c:auto val="1"/>
        <c:lblAlgn val="ctr"/>
        <c:lblOffset val="100"/>
        <c:tickLblSkip val="2"/>
        <c:tickMarkSkip val="1"/>
        <c:noMultiLvlLbl val="0"/>
      </c:catAx>
      <c:valAx>
        <c:axId val="112018176"/>
        <c:scaling>
          <c:orientation val="minMax"/>
          <c:max val="2.0000000000000052E-3"/>
          <c:min val="0"/>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Waiver Rate (% of Initial Failures)</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1606016"/>
        <c:crosses val="autoZero"/>
        <c:crossBetween val="midCat"/>
        <c:majorUnit val="2.0000000000000052E-3"/>
        <c:minorUnit val="2.0000000000000052E-3"/>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Arial"/>
                <a:ea typeface="Arial"/>
                <a:cs typeface="Arial"/>
              </a:defRPr>
            </a:pPr>
            <a:r>
              <a:rPr lang="en-US" sz="200" b="1" i="0" u="none" strike="noStrike" baseline="0">
                <a:solidFill>
                  <a:srgbClr val="000000"/>
                </a:solidFill>
                <a:latin typeface="Arial"/>
                <a:cs typeface="Arial"/>
              </a:rPr>
              <a:t>Number of Waivers</a:t>
            </a:r>
          </a:p>
          <a:p>
            <a:pPr>
              <a:defRPr sz="175" b="0" i="0" u="none" strike="noStrike" baseline="0">
                <a:solidFill>
                  <a:srgbClr val="000000"/>
                </a:solidFill>
                <a:latin typeface="Arial"/>
                <a:ea typeface="Arial"/>
                <a:cs typeface="Arial"/>
              </a:defRPr>
            </a:pPr>
            <a:r>
              <a:rPr lang="en-US" sz="200" b="0" i="0" u="none" strike="noStrike" baseline="0">
                <a:solidFill>
                  <a:srgbClr val="000000"/>
                </a:solidFill>
                <a:latin typeface="Arial"/>
                <a:cs typeface="Arial"/>
              </a:rPr>
              <a:t>by Model Year and Vehicle Class </a:t>
            </a:r>
          </a:p>
        </c:rich>
      </c:tx>
      <c:overlay val="0"/>
      <c:spPr>
        <a:noFill/>
        <a:ln w="25400">
          <a:noFill/>
        </a:ln>
      </c:spPr>
    </c:title>
    <c:autoTitleDeleted val="0"/>
    <c:plotArea>
      <c:layout/>
      <c:lineChart>
        <c:grouping val="standard"/>
        <c:varyColors val="0"/>
        <c:ser>
          <c:idx val="0"/>
          <c:order val="0"/>
          <c:tx>
            <c:strRef>
              <c:f>'(2)(v) Waivers'!$B$10:$D$10</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'(2)(v) Waivers'!$A$12:$A$25</c:f>
              <c:numCache>
                <c:formatCode>0</c:formatCode>
                <c:ptCount val="1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numCache>
            </c:numRef>
          </c:cat>
          <c:val>
            <c:numRef>
              <c:f>'(2)(v) Waivers'!$B$12:$B$25</c:f>
              <c:numCache>
                <c:formatCode>#,##0</c:formatCode>
                <c:ptCount val="14"/>
                <c:pt idx="0">
                  <c:v>1</c:v>
                </c:pt>
                <c:pt idx="1">
                  <c:v>1</c:v>
                </c:pt>
                <c:pt idx="2">
                  <c:v>1</c:v>
                </c:pt>
                <c:pt idx="3">
                  <c:v>0</c:v>
                </c:pt>
                <c:pt idx="4">
                  <c:v>0</c:v>
                </c:pt>
                <c:pt idx="5">
                  <c:v>0</c:v>
                </c:pt>
                <c:pt idx="6">
                  <c:v>1</c:v>
                </c:pt>
                <c:pt idx="7">
                  <c:v>2</c:v>
                </c:pt>
                <c:pt idx="8">
                  <c:v>1</c:v>
                </c:pt>
                <c:pt idx="9">
                  <c:v>0</c:v>
                </c:pt>
                <c:pt idx="10">
                  <c:v>0</c:v>
                </c:pt>
                <c:pt idx="11">
                  <c:v>0</c:v>
                </c:pt>
                <c:pt idx="12">
                  <c:v>0</c:v>
                </c:pt>
                <c:pt idx="13">
                  <c:v>1</c:v>
                </c:pt>
              </c:numCache>
            </c:numRef>
          </c:val>
          <c:smooth val="0"/>
          <c:extLst>
            <c:ext xmlns:c16="http://schemas.microsoft.com/office/drawing/2014/chart" uri="{C3380CC4-5D6E-409C-BE32-E72D297353CC}">
              <c16:uniqueId val="{00000000-4DF5-4619-BFAA-C72D0F97358F}"/>
            </c:ext>
          </c:extLst>
        </c:ser>
        <c:ser>
          <c:idx val="1"/>
          <c:order val="1"/>
          <c:tx>
            <c:strRef>
              <c:f>'(2)(v) Waivers'!$E$10:$G$10</c:f>
              <c:strCache>
                <c:ptCount val="1"/>
                <c:pt idx="0">
                  <c:v>MDGV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'(2)(v) Waivers'!$F$12:$F$25</c:f>
              <c:numCache>
                <c:formatCode>#,##0</c:formatCode>
                <c:ptCount val="14"/>
                <c:pt idx="0">
                  <c:v>973</c:v>
                </c:pt>
                <c:pt idx="1">
                  <c:v>715</c:v>
                </c:pt>
                <c:pt idx="2">
                  <c:v>717</c:v>
                </c:pt>
                <c:pt idx="3">
                  <c:v>1127</c:v>
                </c:pt>
                <c:pt idx="4">
                  <c:v>996</c:v>
                </c:pt>
                <c:pt idx="5">
                  <c:v>902</c:v>
                </c:pt>
                <c:pt idx="6">
                  <c:v>947</c:v>
                </c:pt>
                <c:pt idx="7">
                  <c:v>1196</c:v>
                </c:pt>
                <c:pt idx="8">
                  <c:v>964</c:v>
                </c:pt>
                <c:pt idx="9">
                  <c:v>699</c:v>
                </c:pt>
                <c:pt idx="10">
                  <c:v>435</c:v>
                </c:pt>
                <c:pt idx="11">
                  <c:v>481</c:v>
                </c:pt>
                <c:pt idx="12">
                  <c:v>363</c:v>
                </c:pt>
                <c:pt idx="13">
                  <c:v>312</c:v>
                </c:pt>
              </c:numCache>
            </c:numRef>
          </c:val>
          <c:smooth val="0"/>
          <c:extLst>
            <c:ext xmlns:c16="http://schemas.microsoft.com/office/drawing/2014/chart" uri="{C3380CC4-5D6E-409C-BE32-E72D297353CC}">
              <c16:uniqueId val="{00000001-4DF5-4619-BFAA-C72D0F97358F}"/>
            </c:ext>
          </c:extLst>
        </c:ser>
        <c:dLbls>
          <c:showLegendKey val="0"/>
          <c:showVal val="0"/>
          <c:showCatName val="0"/>
          <c:showSerName val="0"/>
          <c:showPercent val="0"/>
          <c:showBubbleSize val="0"/>
        </c:dLbls>
        <c:marker val="1"/>
        <c:smooth val="0"/>
        <c:axId val="112056576"/>
        <c:axId val="112059136"/>
      </c:lineChart>
      <c:catAx>
        <c:axId val="112056576"/>
        <c:scaling>
          <c:orientation val="minMax"/>
        </c:scaling>
        <c:delete val="0"/>
        <c:axPos val="b"/>
        <c:title>
          <c:tx>
            <c:rich>
              <a:bodyPr/>
              <a:lstStyle/>
              <a:p>
                <a:pPr>
                  <a:defRPr sz="175" b="1" i="0" u="none" strike="noStrike" baseline="0">
                    <a:solidFill>
                      <a:srgbClr val="000000"/>
                    </a:solidFill>
                    <a:latin typeface="Arial"/>
                    <a:ea typeface="Arial"/>
                    <a:cs typeface="Arial"/>
                  </a:defRPr>
                </a:pPr>
                <a:r>
                  <a:rPr lang="en-US"/>
                  <a:t>Model Year</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12059136"/>
        <c:crosses val="autoZero"/>
        <c:auto val="1"/>
        <c:lblAlgn val="ctr"/>
        <c:lblOffset val="100"/>
        <c:tickLblSkip val="1"/>
        <c:tickMarkSkip val="1"/>
        <c:noMultiLvlLbl val="0"/>
      </c:catAx>
      <c:valAx>
        <c:axId val="112059136"/>
        <c:scaling>
          <c:orientation val="minMax"/>
          <c:max val="5"/>
        </c:scaling>
        <c:delete val="0"/>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 of Waivers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112056576"/>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Test Pass Rate</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35572681800473782"/>
          <c:y val="4.3478283807488902E-2"/>
        </c:manualLayout>
      </c:layout>
      <c:overlay val="0"/>
      <c:spPr>
        <a:noFill/>
        <a:ln w="25400">
          <a:noFill/>
        </a:ln>
      </c:spPr>
    </c:title>
    <c:autoTitleDeleted val="0"/>
    <c:plotArea>
      <c:layout>
        <c:manualLayout>
          <c:layoutTarget val="inner"/>
          <c:xMode val="edge"/>
          <c:yMode val="edge"/>
          <c:x val="0.14977973568281941"/>
          <c:y val="0.18518547640127594"/>
          <c:w val="0.76651982378855565"/>
          <c:h val="0.66666771504460065"/>
        </c:manualLayout>
      </c:layout>
      <c:scatterChart>
        <c:scatterStyle val="lineMarker"/>
        <c:varyColors val="0"/>
        <c:ser>
          <c:idx val="0"/>
          <c:order val="0"/>
          <c:tx>
            <c:strRef>
              <c:f>'(2)(xi) Pass OBD'!$B$6:$D$6</c:f>
              <c:strCache>
                <c:ptCount val="1"/>
                <c:pt idx="0">
                  <c:v>LDGV</c:v>
                </c:pt>
              </c:strCache>
            </c:strRef>
          </c:tx>
          <c:marker>
            <c:symbol val="diamond"/>
            <c:size val="8"/>
          </c:marker>
          <c:xVal>
            <c:numRef>
              <c:f>'(2)(xi) Pass OBD'!$A$8:$A$23</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'(2)(xi) Pass OBD'!$D$8:$D$23</c:f>
              <c:numCache>
                <c:formatCode>0.0%</c:formatCode>
                <c:ptCount val="16"/>
                <c:pt idx="0">
                  <c:v>0.89335311982330201</c:v>
                </c:pt>
                <c:pt idx="1">
                  <c:v>0.91144125330517156</c:v>
                </c:pt>
                <c:pt idx="2">
                  <c:v>0.92432912161057523</c:v>
                </c:pt>
                <c:pt idx="3">
                  <c:v>0.93143392728609675</c:v>
                </c:pt>
                <c:pt idx="4">
                  <c:v>0.94213058798634686</c:v>
                </c:pt>
                <c:pt idx="5">
                  <c:v>0.9525166345577879</c:v>
                </c:pt>
                <c:pt idx="6">
                  <c:v>0.96086254819331118</c:v>
                </c:pt>
                <c:pt idx="7">
                  <c:v>0.96766237591395621</c:v>
                </c:pt>
                <c:pt idx="8">
                  <c:v>0.97410226121084198</c:v>
                </c:pt>
                <c:pt idx="9">
                  <c:v>0.97890225862990543</c:v>
                </c:pt>
                <c:pt idx="10">
                  <c:v>0.98206135428357655</c:v>
                </c:pt>
                <c:pt idx="11">
                  <c:v>0.98106565881132357</c:v>
                </c:pt>
                <c:pt idx="12">
                  <c:v>0.98472039884012452</c:v>
                </c:pt>
                <c:pt idx="13">
                  <c:v>0.98751331022903566</c:v>
                </c:pt>
                <c:pt idx="14">
                  <c:v>0.98184805966375932</c:v>
                </c:pt>
                <c:pt idx="15">
                  <c:v>0.83615819209039544</c:v>
                </c:pt>
              </c:numCache>
            </c:numRef>
          </c:yVal>
          <c:smooth val="0"/>
          <c:extLst>
            <c:ext xmlns:c16="http://schemas.microsoft.com/office/drawing/2014/chart" uri="{C3380CC4-5D6E-409C-BE32-E72D297353CC}">
              <c16:uniqueId val="{00000000-2DDF-41DD-BAEB-0E28EDC7706C}"/>
            </c:ext>
          </c:extLst>
        </c:ser>
        <c:ser>
          <c:idx val="2"/>
          <c:order val="1"/>
          <c:tx>
            <c:strRef>
              <c:f>'(2)(xi) Pass OBD'!$E$6:$G$6</c:f>
              <c:strCache>
                <c:ptCount val="1"/>
                <c:pt idx="0">
                  <c:v>MDGV</c:v>
                </c:pt>
              </c:strCache>
            </c:strRef>
          </c:tx>
          <c:marker>
            <c:symbol val="triangle"/>
            <c:size val="8"/>
          </c:marker>
          <c:xVal>
            <c:numRef>
              <c:f>'(2)(xi) Pass OBD'!$A$8:$A$23</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'(2)(xi) Pass OBD'!$G$8:$G$23</c:f>
              <c:numCache>
                <c:formatCode>0.0%</c:formatCode>
                <c:ptCount val="16"/>
                <c:pt idx="0">
                  <c:v>0.82437653670530386</c:v>
                </c:pt>
                <c:pt idx="1">
                  <c:v>0.82504780114722753</c:v>
                </c:pt>
                <c:pt idx="2">
                  <c:v>0.8272276057669582</c:v>
                </c:pt>
                <c:pt idx="3">
                  <c:v>0.84590647192817903</c:v>
                </c:pt>
                <c:pt idx="4">
                  <c:v>0.86914565105506947</c:v>
                </c:pt>
                <c:pt idx="5">
                  <c:v>0.87828510751260946</c:v>
                </c:pt>
                <c:pt idx="6">
                  <c:v>0.889120611748349</c:v>
                </c:pt>
                <c:pt idx="7">
                  <c:v>0.91405029123455039</c:v>
                </c:pt>
                <c:pt idx="8">
                  <c:v>0.93990014177402448</c:v>
                </c:pt>
                <c:pt idx="9">
                  <c:v>0.95264772575696943</c:v>
                </c:pt>
                <c:pt idx="10">
                  <c:v>0.96459672824936926</c:v>
                </c:pt>
                <c:pt idx="11">
                  <c:v>0.97148400752587016</c:v>
                </c:pt>
                <c:pt idx="12">
                  <c:v>0.96965918536990858</c:v>
                </c:pt>
                <c:pt idx="13">
                  <c:v>0.95999516557892195</c:v>
                </c:pt>
                <c:pt idx="14">
                  <c:v>0.9162393162393162</c:v>
                </c:pt>
                <c:pt idx="15">
                  <c:v>0.5714285714285714</c:v>
                </c:pt>
              </c:numCache>
            </c:numRef>
          </c:yVal>
          <c:smooth val="0"/>
          <c:extLst>
            <c:ext xmlns:c16="http://schemas.microsoft.com/office/drawing/2014/chart" uri="{C3380CC4-5D6E-409C-BE32-E72D297353CC}">
              <c16:uniqueId val="{00000001-2DDF-41DD-BAEB-0E28EDC7706C}"/>
            </c:ext>
          </c:extLst>
        </c:ser>
        <c:ser>
          <c:idx val="1"/>
          <c:order val="2"/>
          <c:tx>
            <c:strRef>
              <c:f>'(2)(xi) Pass OBD'!$H$6:$J$6</c:f>
              <c:strCache>
                <c:ptCount val="1"/>
                <c:pt idx="0">
                  <c:v>LDDV</c:v>
                </c:pt>
              </c:strCache>
            </c:strRef>
          </c:tx>
          <c:xVal>
            <c:numRef>
              <c:f>'(2)(xi) Pass OBD'!$A$8:$A$23</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'(2)(xi) Pass OBD'!$J$8:$J$23</c:f>
              <c:numCache>
                <c:formatCode>0.0%</c:formatCode>
                <c:ptCount val="16"/>
                <c:pt idx="0">
                  <c:v>0.89610389610389607</c:v>
                </c:pt>
                <c:pt idx="1">
                  <c:v>0.74766355140186913</c:v>
                </c:pt>
                <c:pt idx="2">
                  <c:v>0.759493670886076</c:v>
                </c:pt>
                <c:pt idx="3">
                  <c:v>0.80369127516778527</c:v>
                </c:pt>
                <c:pt idx="4">
                  <c:v>0.84394250513347024</c:v>
                </c:pt>
                <c:pt idx="5">
                  <c:v>0.86880000000000002</c:v>
                </c:pt>
                <c:pt idx="6">
                  <c:v>0.89577363896848139</c:v>
                </c:pt>
                <c:pt idx="7">
                  <c:v>0.93308239230447509</c:v>
                </c:pt>
                <c:pt idx="8">
                  <c:v>0.90528634361233484</c:v>
                </c:pt>
                <c:pt idx="9">
                  <c:v>0.93173431734317347</c:v>
                </c:pt>
                <c:pt idx="10">
                  <c:v>0.90400972053462936</c:v>
                </c:pt>
                <c:pt idx="11">
                  <c:v>0.94148936170212771</c:v>
                </c:pt>
                <c:pt idx="12">
                  <c:v>0.93109540636042398</c:v>
                </c:pt>
                <c:pt idx="13">
                  <c:v>0.95180722891566261</c:v>
                </c:pt>
                <c:pt idx="14">
                  <c:v>0.9</c:v>
                </c:pt>
              </c:numCache>
            </c:numRef>
          </c:yVal>
          <c:smooth val="0"/>
          <c:extLst>
            <c:ext xmlns:c16="http://schemas.microsoft.com/office/drawing/2014/chart" uri="{C3380CC4-5D6E-409C-BE32-E72D297353CC}">
              <c16:uniqueId val="{00000002-2DDF-41DD-BAEB-0E28EDC7706C}"/>
            </c:ext>
          </c:extLst>
        </c:ser>
        <c:ser>
          <c:idx val="3"/>
          <c:order val="3"/>
          <c:tx>
            <c:strRef>
              <c:f>'(2)(xi) Pass OBD'!$K$6:$M$6</c:f>
              <c:strCache>
                <c:ptCount val="1"/>
                <c:pt idx="0">
                  <c:v>MDDV</c:v>
                </c:pt>
              </c:strCache>
            </c:strRef>
          </c:tx>
          <c:xVal>
            <c:numRef>
              <c:f>'(2)(xi) Pass OBD'!$A$8:$A$23</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'(2)(xi) Pass OBD'!$M$8:$M$23</c:f>
              <c:numCache>
                <c:formatCode>0.0%</c:formatCode>
                <c:ptCount val="16"/>
                <c:pt idx="0">
                  <c:v>0.84247648902821315</c:v>
                </c:pt>
                <c:pt idx="1">
                  <c:v>0.86150234741784038</c:v>
                </c:pt>
                <c:pt idx="2">
                  <c:v>0.83229813664596275</c:v>
                </c:pt>
                <c:pt idx="3">
                  <c:v>0.74630872483221478</c:v>
                </c:pt>
                <c:pt idx="4">
                  <c:v>0.79166666666666663</c:v>
                </c:pt>
                <c:pt idx="5">
                  <c:v>0.78525411596277739</c:v>
                </c:pt>
                <c:pt idx="6">
                  <c:v>0.79338842975206614</c:v>
                </c:pt>
                <c:pt idx="7">
                  <c:v>0.82029669588671617</c:v>
                </c:pt>
                <c:pt idx="8">
                  <c:v>0.86008091706001344</c:v>
                </c:pt>
                <c:pt idx="9">
                  <c:v>0.85128012048192769</c:v>
                </c:pt>
                <c:pt idx="10">
                  <c:v>0.88765822784810122</c:v>
                </c:pt>
                <c:pt idx="11">
                  <c:v>0.90881542699724516</c:v>
                </c:pt>
                <c:pt idx="12">
                  <c:v>0.9065529274912757</c:v>
                </c:pt>
                <c:pt idx="13">
                  <c:v>0.92505030181086523</c:v>
                </c:pt>
                <c:pt idx="14">
                  <c:v>0.90842490842490842</c:v>
                </c:pt>
                <c:pt idx="15">
                  <c:v>0.5</c:v>
                </c:pt>
              </c:numCache>
            </c:numRef>
          </c:yVal>
          <c:smooth val="0"/>
          <c:extLst>
            <c:ext xmlns:c16="http://schemas.microsoft.com/office/drawing/2014/chart" uri="{C3380CC4-5D6E-409C-BE32-E72D297353CC}">
              <c16:uniqueId val="{00000003-2DDF-41DD-BAEB-0E28EDC7706C}"/>
            </c:ext>
          </c:extLst>
        </c:ser>
        <c:dLbls>
          <c:showLegendKey val="0"/>
          <c:showVal val="0"/>
          <c:showCatName val="0"/>
          <c:showSerName val="0"/>
          <c:showPercent val="0"/>
          <c:showBubbleSize val="0"/>
        </c:dLbls>
        <c:axId val="114957696"/>
        <c:axId val="114976256"/>
      </c:scatterChart>
      <c:valAx>
        <c:axId val="114957696"/>
        <c:scaling>
          <c:orientation val="minMax"/>
          <c:max val="2023"/>
          <c:min val="2008"/>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7577095116631546"/>
              <c:y val="0.9146551655917382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4976256"/>
        <c:crosses val="autoZero"/>
        <c:crossBetween val="midCat"/>
        <c:majorUnit val="1"/>
      </c:valAx>
      <c:valAx>
        <c:axId val="114976256"/>
        <c:scaling>
          <c:orientation val="minMax"/>
          <c:max val="1"/>
          <c:min val="0.4"/>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OBD Pass Rate (%)</a:t>
                </a:r>
              </a:p>
            </c:rich>
          </c:tx>
          <c:layout>
            <c:manualLayout>
              <c:xMode val="edge"/>
              <c:yMode val="edge"/>
              <c:x val="2.7533064325789211E-2"/>
              <c:y val="0.357488404401711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4957696"/>
        <c:crosses val="autoZero"/>
        <c:crossBetween val="midCat"/>
        <c:majorUnit val="0.1"/>
      </c:valAx>
      <c:spPr>
        <a:noFill/>
        <a:ln w="12700">
          <a:solidFill>
            <a:srgbClr val="808080"/>
          </a:solidFill>
          <a:prstDash val="solid"/>
        </a:ln>
      </c:spPr>
    </c:plotArea>
    <c:legend>
      <c:legendPos val="r"/>
      <c:layout>
        <c:manualLayout>
          <c:xMode val="edge"/>
          <c:yMode val="edge"/>
          <c:x val="0.16179474175897507"/>
          <c:y val="0.52696887763401434"/>
          <c:w val="0.20040576124330553"/>
          <c:h val="7.094601979211143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675" b="1" i="0" u="none" strike="noStrike" baseline="0">
                <a:solidFill>
                  <a:srgbClr val="000000"/>
                </a:solidFill>
                <a:latin typeface="Arial"/>
                <a:cs typeface="Arial"/>
              </a:rPr>
              <a:t>Number of Passing OBD Tests</a:t>
            </a:r>
          </a:p>
          <a:p>
            <a:pPr>
              <a:defRPr sz="1200" b="0" i="0" u="none" strike="noStrike" baseline="0">
                <a:solidFill>
                  <a:srgbClr val="000000"/>
                </a:solidFill>
                <a:latin typeface="Arial"/>
                <a:ea typeface="Arial"/>
                <a:cs typeface="Arial"/>
              </a:defRPr>
            </a:pPr>
            <a:r>
              <a:rPr lang="en-US" sz="1675" b="0" i="0" u="none" strike="noStrike" baseline="0">
                <a:solidFill>
                  <a:srgbClr val="000000"/>
                </a:solidFill>
                <a:latin typeface="Arial"/>
                <a:cs typeface="Arial"/>
              </a:rPr>
              <a:t>by Model Year and Vehicle Class </a:t>
            </a:r>
          </a:p>
        </c:rich>
      </c:tx>
      <c:layout>
        <c:manualLayout>
          <c:xMode val="edge"/>
          <c:yMode val="edge"/>
          <c:x val="0.32229617559993701"/>
          <c:y val="2.7331183928273526E-2"/>
        </c:manualLayout>
      </c:layout>
      <c:overlay val="0"/>
      <c:spPr>
        <a:noFill/>
        <a:ln w="25400">
          <a:noFill/>
        </a:ln>
      </c:spPr>
    </c:title>
    <c:autoTitleDeleted val="0"/>
    <c:plotArea>
      <c:layout>
        <c:manualLayout>
          <c:layoutTarget val="inner"/>
          <c:xMode val="edge"/>
          <c:yMode val="edge"/>
          <c:x val="0.14790302917941744"/>
          <c:y val="0.1527332388694235"/>
          <c:w val="0.77925028806469065"/>
          <c:h val="0.686495715760428"/>
        </c:manualLayout>
      </c:layout>
      <c:lineChart>
        <c:grouping val="standard"/>
        <c:varyColors val="0"/>
        <c:ser>
          <c:idx val="0"/>
          <c:order val="0"/>
          <c:tx>
            <c:strRef>
              <c:f>'(2)(xi) Pass OBD'!$B$6:$D$6</c:f>
              <c:strCache>
                <c:ptCount val="1"/>
                <c:pt idx="0">
                  <c:v>LDGV</c:v>
                </c:pt>
              </c:strCache>
            </c:strRef>
          </c:tx>
          <c:marker>
            <c:symbol val="diamond"/>
            <c:size val="8"/>
          </c:marker>
          <c:cat>
            <c:numRef>
              <c:f>'(2)(xi) Pass OBD'!$A$8:$A$23</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'(2)(xi) Pass OBD'!$B$8:$B$23</c:f>
              <c:numCache>
                <c:formatCode>#,##0</c:formatCode>
                <c:ptCount val="16"/>
                <c:pt idx="0">
                  <c:v>129429</c:v>
                </c:pt>
                <c:pt idx="1">
                  <c:v>114786</c:v>
                </c:pt>
                <c:pt idx="2">
                  <c:v>158308</c:v>
                </c:pt>
                <c:pt idx="3">
                  <c:v>179872</c:v>
                </c:pt>
                <c:pt idx="4">
                  <c:v>204806</c:v>
                </c:pt>
                <c:pt idx="5">
                  <c:v>235344</c:v>
                </c:pt>
                <c:pt idx="6">
                  <c:v>257196</c:v>
                </c:pt>
                <c:pt idx="7">
                  <c:v>298968</c:v>
                </c:pt>
                <c:pt idx="8">
                  <c:v>301810</c:v>
                </c:pt>
                <c:pt idx="9">
                  <c:v>314999</c:v>
                </c:pt>
                <c:pt idx="10">
                  <c:v>315006</c:v>
                </c:pt>
                <c:pt idx="11">
                  <c:v>317724</c:v>
                </c:pt>
                <c:pt idx="12">
                  <c:v>240773</c:v>
                </c:pt>
                <c:pt idx="13">
                  <c:v>247616</c:v>
                </c:pt>
                <c:pt idx="14">
                  <c:v>38837</c:v>
                </c:pt>
                <c:pt idx="15">
                  <c:v>296</c:v>
                </c:pt>
              </c:numCache>
            </c:numRef>
          </c:val>
          <c:smooth val="0"/>
          <c:extLst>
            <c:ext xmlns:c16="http://schemas.microsoft.com/office/drawing/2014/chart" uri="{C3380CC4-5D6E-409C-BE32-E72D297353CC}">
              <c16:uniqueId val="{00000000-F2AC-4943-B5C2-E1FC1D566249}"/>
            </c:ext>
          </c:extLst>
        </c:ser>
        <c:ser>
          <c:idx val="2"/>
          <c:order val="1"/>
          <c:tx>
            <c:strRef>
              <c:f>'(2)(xi) Pass OBD'!$E$6:$G$6</c:f>
              <c:strCache>
                <c:ptCount val="1"/>
                <c:pt idx="0">
                  <c:v>MDGV</c:v>
                </c:pt>
              </c:strCache>
            </c:strRef>
          </c:tx>
          <c:marker>
            <c:symbol val="triangle"/>
            <c:size val="8"/>
          </c:marker>
          <c:cat>
            <c:numRef>
              <c:f>'(2)(xi) Pass OBD'!$A$8:$A$23</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'(2)(xi) Pass OBD'!$E$8:$E$23</c:f>
              <c:numCache>
                <c:formatCode>#,##0</c:formatCode>
                <c:ptCount val="16"/>
                <c:pt idx="0">
                  <c:v>4694</c:v>
                </c:pt>
                <c:pt idx="1">
                  <c:v>3452</c:v>
                </c:pt>
                <c:pt idx="2">
                  <c:v>3500</c:v>
                </c:pt>
                <c:pt idx="3">
                  <c:v>6313</c:v>
                </c:pt>
                <c:pt idx="4">
                  <c:v>6755</c:v>
                </c:pt>
                <c:pt idx="5">
                  <c:v>6617</c:v>
                </c:pt>
                <c:pt idx="6">
                  <c:v>7674</c:v>
                </c:pt>
                <c:pt idx="7">
                  <c:v>12868</c:v>
                </c:pt>
                <c:pt idx="8">
                  <c:v>15248</c:v>
                </c:pt>
                <c:pt idx="9">
                  <c:v>14284</c:v>
                </c:pt>
                <c:pt idx="10">
                  <c:v>11852</c:v>
                </c:pt>
                <c:pt idx="11">
                  <c:v>16523</c:v>
                </c:pt>
                <c:pt idx="12">
                  <c:v>11665</c:v>
                </c:pt>
                <c:pt idx="13">
                  <c:v>7943</c:v>
                </c:pt>
                <c:pt idx="14">
                  <c:v>1608</c:v>
                </c:pt>
                <c:pt idx="15">
                  <c:v>4</c:v>
                </c:pt>
              </c:numCache>
            </c:numRef>
          </c:val>
          <c:smooth val="0"/>
          <c:extLst>
            <c:ext xmlns:c16="http://schemas.microsoft.com/office/drawing/2014/chart" uri="{C3380CC4-5D6E-409C-BE32-E72D297353CC}">
              <c16:uniqueId val="{00000001-F2AC-4943-B5C2-E1FC1D566249}"/>
            </c:ext>
          </c:extLst>
        </c:ser>
        <c:ser>
          <c:idx val="1"/>
          <c:order val="2"/>
          <c:tx>
            <c:strRef>
              <c:f>'(2)(xi) Pass OBD'!$H$6:$J$6</c:f>
              <c:strCache>
                <c:ptCount val="1"/>
                <c:pt idx="0">
                  <c:v>LDDV</c:v>
                </c:pt>
              </c:strCache>
            </c:strRef>
          </c:tx>
          <c:val>
            <c:numRef>
              <c:f>'(2)(xi) Pass OBD'!$J$8:$J$23</c:f>
              <c:numCache>
                <c:formatCode>0.0%</c:formatCode>
                <c:ptCount val="16"/>
                <c:pt idx="0">
                  <c:v>0.89610389610389607</c:v>
                </c:pt>
                <c:pt idx="1">
                  <c:v>0.74766355140186913</c:v>
                </c:pt>
                <c:pt idx="2">
                  <c:v>0.759493670886076</c:v>
                </c:pt>
                <c:pt idx="3">
                  <c:v>0.80369127516778527</c:v>
                </c:pt>
                <c:pt idx="4">
                  <c:v>0.84394250513347024</c:v>
                </c:pt>
                <c:pt idx="5">
                  <c:v>0.86880000000000002</c:v>
                </c:pt>
                <c:pt idx="6">
                  <c:v>0.89577363896848139</c:v>
                </c:pt>
                <c:pt idx="7">
                  <c:v>0.93308239230447509</c:v>
                </c:pt>
                <c:pt idx="8">
                  <c:v>0.90528634361233484</c:v>
                </c:pt>
                <c:pt idx="9">
                  <c:v>0.93173431734317347</c:v>
                </c:pt>
                <c:pt idx="10">
                  <c:v>0.90400972053462936</c:v>
                </c:pt>
                <c:pt idx="11">
                  <c:v>0.94148936170212771</c:v>
                </c:pt>
                <c:pt idx="12">
                  <c:v>0.93109540636042398</c:v>
                </c:pt>
                <c:pt idx="13">
                  <c:v>0.95180722891566261</c:v>
                </c:pt>
                <c:pt idx="14">
                  <c:v>0.9</c:v>
                </c:pt>
              </c:numCache>
            </c:numRef>
          </c:val>
          <c:smooth val="0"/>
          <c:extLst>
            <c:ext xmlns:c16="http://schemas.microsoft.com/office/drawing/2014/chart" uri="{C3380CC4-5D6E-409C-BE32-E72D297353CC}">
              <c16:uniqueId val="{00000002-F2AC-4943-B5C2-E1FC1D566249}"/>
            </c:ext>
          </c:extLst>
        </c:ser>
        <c:ser>
          <c:idx val="3"/>
          <c:order val="3"/>
          <c:tx>
            <c:strRef>
              <c:f>'(2)(xi) Pass OBD'!$K$6:$M$6</c:f>
              <c:strCache>
                <c:ptCount val="1"/>
                <c:pt idx="0">
                  <c:v>MDDV</c:v>
                </c:pt>
              </c:strCache>
            </c:strRef>
          </c:tx>
          <c:val>
            <c:numRef>
              <c:f>'(2)(xi) Pass OBD'!$M$8:$M$23</c:f>
              <c:numCache>
                <c:formatCode>0.0%</c:formatCode>
                <c:ptCount val="16"/>
                <c:pt idx="0">
                  <c:v>0.84247648902821315</c:v>
                </c:pt>
                <c:pt idx="1">
                  <c:v>0.86150234741784038</c:v>
                </c:pt>
                <c:pt idx="2">
                  <c:v>0.83229813664596275</c:v>
                </c:pt>
                <c:pt idx="3">
                  <c:v>0.74630872483221478</c:v>
                </c:pt>
                <c:pt idx="4">
                  <c:v>0.79166666666666663</c:v>
                </c:pt>
                <c:pt idx="5">
                  <c:v>0.78525411596277739</c:v>
                </c:pt>
                <c:pt idx="6">
                  <c:v>0.79338842975206614</c:v>
                </c:pt>
                <c:pt idx="7">
                  <c:v>0.82029669588671617</c:v>
                </c:pt>
                <c:pt idx="8">
                  <c:v>0.86008091706001344</c:v>
                </c:pt>
                <c:pt idx="9">
                  <c:v>0.85128012048192769</c:v>
                </c:pt>
                <c:pt idx="10">
                  <c:v>0.88765822784810122</c:v>
                </c:pt>
                <c:pt idx="11">
                  <c:v>0.90881542699724516</c:v>
                </c:pt>
                <c:pt idx="12">
                  <c:v>0.9065529274912757</c:v>
                </c:pt>
                <c:pt idx="13">
                  <c:v>0.92505030181086523</c:v>
                </c:pt>
                <c:pt idx="14">
                  <c:v>0.90842490842490842</c:v>
                </c:pt>
                <c:pt idx="15">
                  <c:v>0.5</c:v>
                </c:pt>
              </c:numCache>
            </c:numRef>
          </c:val>
          <c:smooth val="0"/>
          <c:extLst>
            <c:ext xmlns:c16="http://schemas.microsoft.com/office/drawing/2014/chart" uri="{C3380CC4-5D6E-409C-BE32-E72D297353CC}">
              <c16:uniqueId val="{00000003-F2AC-4943-B5C2-E1FC1D566249}"/>
            </c:ext>
          </c:extLst>
        </c:ser>
        <c:dLbls>
          <c:showLegendKey val="0"/>
          <c:showVal val="0"/>
          <c:showCatName val="0"/>
          <c:showSerName val="0"/>
          <c:showPercent val="0"/>
          <c:showBubbleSize val="0"/>
        </c:dLbls>
        <c:marker val="1"/>
        <c:smooth val="0"/>
        <c:axId val="115009408"/>
        <c:axId val="116076544"/>
      </c:lineChart>
      <c:catAx>
        <c:axId val="115009408"/>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8013296821104468"/>
              <c:y val="0.9019299259696942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6076544"/>
        <c:crosses val="autoZero"/>
        <c:auto val="1"/>
        <c:lblAlgn val="ctr"/>
        <c:lblOffset val="100"/>
        <c:tickLblSkip val="1"/>
        <c:tickMarkSkip val="1"/>
        <c:noMultiLvlLbl val="0"/>
      </c:catAx>
      <c:valAx>
        <c:axId val="116076544"/>
        <c:scaling>
          <c:orientation val="minMax"/>
          <c:max val="400000"/>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5009408"/>
        <c:crosses val="autoZero"/>
        <c:crossBetween val="midCat"/>
        <c:majorUnit val="50000"/>
      </c:valAx>
      <c:spPr>
        <a:noFill/>
        <a:ln w="12700">
          <a:solidFill>
            <a:srgbClr val="808080"/>
          </a:solidFill>
          <a:prstDash val="solid"/>
        </a:ln>
      </c:spPr>
    </c:plotArea>
    <c:legend>
      <c:legendPos val="r"/>
      <c:layout>
        <c:manualLayout>
          <c:xMode val="edge"/>
          <c:yMode val="edge"/>
          <c:x val="0.16477352130657241"/>
          <c:y val="0.20328299306465186"/>
          <c:w val="0.1870911462620021"/>
          <c:h val="7.822335482351965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821-404C-AEB7-F15E498D70B7}"/>
            </c:ext>
          </c:extLst>
        </c:ser>
        <c:dLbls>
          <c:showLegendKey val="0"/>
          <c:showVal val="0"/>
          <c:showCatName val="0"/>
          <c:showSerName val="0"/>
          <c:showPercent val="0"/>
          <c:showBubbleSize val="0"/>
        </c:dLbls>
        <c:marker val="1"/>
        <c:smooth val="0"/>
        <c:axId val="106114432"/>
        <c:axId val="106121088"/>
      </c:lineChart>
      <c:catAx>
        <c:axId val="106114432"/>
        <c:scaling>
          <c:orientation val="minMax"/>
        </c:scaling>
        <c:delete val="0"/>
        <c:axPos val="b"/>
        <c:title>
          <c:tx>
            <c:rich>
              <a:bodyPr/>
              <a:lstStyle/>
              <a:p>
                <a:pPr>
                  <a:defRPr sz="150" b="1" i="0" u="none" strike="noStrike" baseline="0">
                    <a:solidFill>
                      <a:srgbClr val="000000"/>
                    </a:solidFill>
                    <a:latin typeface="Times New Roman"/>
                    <a:ea typeface="Times New Roman"/>
                    <a:cs typeface="Times New Roman"/>
                  </a:defRPr>
                </a:pPr>
                <a:r>
                  <a:rPr lang="en-US"/>
                  <a:t>Vehicle 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06121088"/>
        <c:crosses val="autoZero"/>
        <c:auto val="1"/>
        <c:lblAlgn val="ctr"/>
        <c:lblOffset val="100"/>
        <c:tickLblSkip val="1"/>
        <c:tickMarkSkip val="1"/>
        <c:noMultiLvlLbl val="0"/>
      </c:catAx>
      <c:valAx>
        <c:axId val="106121088"/>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Failure Rate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0611443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43" r="0.75000000000001243"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OBD Test Fail Rate</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475" b="0" i="0" u="none" strike="noStrike" baseline="0">
                <a:solidFill>
                  <a:srgbClr val="000000"/>
                </a:solidFill>
                <a:latin typeface="Arial"/>
                <a:cs typeface="Arial"/>
              </a:rPr>
              <a:t> </a:t>
            </a:r>
          </a:p>
        </c:rich>
      </c:tx>
      <c:layout>
        <c:manualLayout>
          <c:xMode val="edge"/>
          <c:yMode val="edge"/>
          <c:x val="0.35856082417010648"/>
          <c:y val="1.5100672347463527E-2"/>
        </c:manualLayout>
      </c:layout>
      <c:overlay val="0"/>
      <c:spPr>
        <a:noFill/>
        <a:ln w="25400">
          <a:noFill/>
        </a:ln>
      </c:spPr>
    </c:title>
    <c:autoTitleDeleted val="0"/>
    <c:plotArea>
      <c:layout>
        <c:manualLayout>
          <c:layoutTarget val="inner"/>
          <c:xMode val="edge"/>
          <c:yMode val="edge"/>
          <c:x val="0.10297766749379635"/>
          <c:y val="0.16107382550335567"/>
          <c:w val="0.78411910669975182"/>
          <c:h val="0.66442953020134365"/>
        </c:manualLayout>
      </c:layout>
      <c:scatterChart>
        <c:scatterStyle val="lineMarker"/>
        <c:varyColors val="0"/>
        <c:ser>
          <c:idx val="0"/>
          <c:order val="0"/>
          <c:tx>
            <c:strRef>
              <c:f>'(2)(xii) Fail OBD'!$B$6:$D$6</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xVal>
            <c:numRef>
              <c:f>'(2)(xii) Fail OBD'!$A$8:$A$23</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'(2)(xii) Fail OBD'!$D$8:$D$23</c:f>
              <c:numCache>
                <c:formatCode>0.0%</c:formatCode>
                <c:ptCount val="16"/>
                <c:pt idx="0">
                  <c:v>0.10664688017669796</c:v>
                </c:pt>
                <c:pt idx="1">
                  <c:v>8.8558746694828452E-2</c:v>
                </c:pt>
                <c:pt idx="2">
                  <c:v>7.5670878389424767E-2</c:v>
                </c:pt>
                <c:pt idx="3">
                  <c:v>6.8566072713903262E-2</c:v>
                </c:pt>
                <c:pt idx="4">
                  <c:v>5.7869412013653136E-2</c:v>
                </c:pt>
                <c:pt idx="5">
                  <c:v>4.7483365442212114E-2</c:v>
                </c:pt>
                <c:pt idx="6">
                  <c:v>3.9137451806688782E-2</c:v>
                </c:pt>
                <c:pt idx="7">
                  <c:v>3.2337624086043779E-2</c:v>
                </c:pt>
                <c:pt idx="8">
                  <c:v>2.5897738789158065E-2</c:v>
                </c:pt>
                <c:pt idx="9">
                  <c:v>2.1097741370094597E-2</c:v>
                </c:pt>
                <c:pt idx="10">
                  <c:v>1.7938645716423493E-2</c:v>
                </c:pt>
                <c:pt idx="11">
                  <c:v>1.893434118867645E-2</c:v>
                </c:pt>
                <c:pt idx="12">
                  <c:v>1.5279601159875505E-2</c:v>
                </c:pt>
                <c:pt idx="13">
                  <c:v>1.2486689770964359E-2</c:v>
                </c:pt>
                <c:pt idx="14">
                  <c:v>1.8151940336240676E-2</c:v>
                </c:pt>
                <c:pt idx="15">
                  <c:v>0.16384180790960451</c:v>
                </c:pt>
              </c:numCache>
            </c:numRef>
          </c:yVal>
          <c:smooth val="0"/>
          <c:extLst>
            <c:ext xmlns:c16="http://schemas.microsoft.com/office/drawing/2014/chart" uri="{C3380CC4-5D6E-409C-BE32-E72D297353CC}">
              <c16:uniqueId val="{00000000-4EC1-45E6-8471-7716540C5EEC}"/>
            </c:ext>
          </c:extLst>
        </c:ser>
        <c:ser>
          <c:idx val="2"/>
          <c:order val="1"/>
          <c:tx>
            <c:strRef>
              <c:f>'(2)(xii) Fail OBD'!$E$6:$G$6</c:f>
              <c:strCache>
                <c:ptCount val="1"/>
                <c:pt idx="0">
                  <c:v>MDGV</c:v>
                </c:pt>
              </c:strCache>
            </c:strRef>
          </c:tx>
          <c:marker>
            <c:symbol val="triangle"/>
            <c:size val="8"/>
          </c:marker>
          <c:xVal>
            <c:numRef>
              <c:f>'(2)(xii) Fail OBD'!$A$8:$A$23</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'(2)(xii) Fail OBD'!$G$8:$G$23</c:f>
              <c:numCache>
                <c:formatCode>0.0%</c:formatCode>
                <c:ptCount val="16"/>
                <c:pt idx="0">
                  <c:v>0.17562346329469616</c:v>
                </c:pt>
                <c:pt idx="1">
                  <c:v>0.17495219885277247</c:v>
                </c:pt>
                <c:pt idx="2">
                  <c:v>0.17277239423304183</c:v>
                </c:pt>
                <c:pt idx="3">
                  <c:v>0.15409352807182097</c:v>
                </c:pt>
                <c:pt idx="4">
                  <c:v>0.13085434894493053</c:v>
                </c:pt>
                <c:pt idx="5">
                  <c:v>0.12171489248739049</c:v>
                </c:pt>
                <c:pt idx="6">
                  <c:v>0.11087938825165103</c:v>
                </c:pt>
                <c:pt idx="7">
                  <c:v>8.5949708765449634E-2</c:v>
                </c:pt>
                <c:pt idx="8">
                  <c:v>6.0099858225975467E-2</c:v>
                </c:pt>
                <c:pt idx="9">
                  <c:v>4.7352274243030547E-2</c:v>
                </c:pt>
                <c:pt idx="10">
                  <c:v>3.5403271750630745E-2</c:v>
                </c:pt>
                <c:pt idx="11">
                  <c:v>2.8515992474129823E-2</c:v>
                </c:pt>
                <c:pt idx="12">
                  <c:v>3.0340814630091438E-2</c:v>
                </c:pt>
                <c:pt idx="13">
                  <c:v>4.0004834421078078E-2</c:v>
                </c:pt>
                <c:pt idx="14">
                  <c:v>8.3760683760683755E-2</c:v>
                </c:pt>
                <c:pt idx="15">
                  <c:v>0.42857142857142855</c:v>
                </c:pt>
              </c:numCache>
            </c:numRef>
          </c:yVal>
          <c:smooth val="0"/>
          <c:extLst>
            <c:ext xmlns:c16="http://schemas.microsoft.com/office/drawing/2014/chart" uri="{C3380CC4-5D6E-409C-BE32-E72D297353CC}">
              <c16:uniqueId val="{00000001-4EC1-45E6-8471-7716540C5EEC}"/>
            </c:ext>
          </c:extLst>
        </c:ser>
        <c:dLbls>
          <c:showLegendKey val="0"/>
          <c:showVal val="0"/>
          <c:showCatName val="0"/>
          <c:showSerName val="0"/>
          <c:showPercent val="0"/>
          <c:showBubbleSize val="0"/>
        </c:dLbls>
        <c:axId val="116128384"/>
        <c:axId val="116130560"/>
      </c:scatterChart>
      <c:valAx>
        <c:axId val="116128384"/>
        <c:scaling>
          <c:orientation val="minMax"/>
          <c:max val="2023"/>
          <c:min val="2008"/>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3052111878085947"/>
              <c:y val="0.8892616761945901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116130560"/>
        <c:crosses val="autoZero"/>
        <c:crossBetween val="midCat"/>
        <c:majorUnit val="1"/>
      </c:valAx>
      <c:valAx>
        <c:axId val="116130560"/>
        <c:scaling>
          <c:orientation val="minMax"/>
          <c:max val="0.30000000000000004"/>
          <c:min val="0"/>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OBD Fail Rate (%)</a:t>
                </a:r>
              </a:p>
            </c:rich>
          </c:tx>
          <c:layout>
            <c:manualLayout>
              <c:xMode val="edge"/>
              <c:yMode val="edge"/>
              <c:x val="6.2034756668632304E-3"/>
              <c:y val="0.3590603314996613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6128384"/>
        <c:crosses val="autoZero"/>
        <c:crossBetween val="midCat"/>
        <c:majorUnit val="5.000000000000001E-2"/>
      </c:valAx>
      <c:spPr>
        <a:noFill/>
        <a:ln w="12700">
          <a:solidFill>
            <a:srgbClr val="808080"/>
          </a:solidFill>
          <a:prstDash val="solid"/>
        </a:ln>
      </c:spPr>
    </c:plotArea>
    <c:legend>
      <c:legendPos val="r"/>
      <c:layout>
        <c:manualLayout>
          <c:xMode val="edge"/>
          <c:yMode val="edge"/>
          <c:x val="0.74910842091875074"/>
          <c:y val="0.17785244310214757"/>
          <c:w val="0.11786603767040216"/>
          <c:h val="8.0117201357432569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Number of Failing OBD Tests</a:t>
            </a:r>
          </a:p>
          <a:p>
            <a:pPr>
              <a:defRPr sz="1200"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a:t>
            </a:r>
            <a:r>
              <a:rPr lang="en-US" sz="1475" b="0" i="0" u="none" strike="noStrike" baseline="0">
                <a:solidFill>
                  <a:srgbClr val="000000"/>
                </a:solidFill>
                <a:latin typeface="Arial"/>
                <a:cs typeface="Arial"/>
              </a:rPr>
              <a:t> </a:t>
            </a:r>
          </a:p>
        </c:rich>
      </c:tx>
      <c:layout>
        <c:manualLayout>
          <c:xMode val="edge"/>
          <c:yMode val="edge"/>
          <c:x val="0.32506203244418236"/>
          <c:y val="2.8619565654804242E-2"/>
        </c:manualLayout>
      </c:layout>
      <c:overlay val="0"/>
      <c:spPr>
        <a:noFill/>
        <a:ln w="25400">
          <a:noFill/>
        </a:ln>
      </c:spPr>
    </c:title>
    <c:autoTitleDeleted val="0"/>
    <c:plotArea>
      <c:layout>
        <c:manualLayout>
          <c:layoutTarget val="inner"/>
          <c:xMode val="edge"/>
          <c:yMode val="edge"/>
          <c:x val="0.14392059553350001"/>
          <c:y val="0.1750844629308432"/>
          <c:w val="0.75682382133995063"/>
          <c:h val="0.67340178050324284"/>
        </c:manualLayout>
      </c:layout>
      <c:scatterChart>
        <c:scatterStyle val="lineMarker"/>
        <c:varyColors val="0"/>
        <c:ser>
          <c:idx val="0"/>
          <c:order val="0"/>
          <c:tx>
            <c:strRef>
              <c:f>'(2)(xii) Fail OBD'!$B$6:$D$6</c:f>
              <c:strCache>
                <c:ptCount val="1"/>
                <c:pt idx="0">
                  <c:v>LDGV</c:v>
                </c:pt>
              </c:strCache>
            </c:strRef>
          </c:tx>
          <c:xVal>
            <c:numRef>
              <c:f>'(2)(xii) Fail OBD'!$A$8:$A$23</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'(2)(xii) Fail OBD'!$B$8:$B$23</c:f>
              <c:numCache>
                <c:formatCode>#,##0</c:formatCode>
                <c:ptCount val="16"/>
                <c:pt idx="0">
                  <c:v>15451</c:v>
                </c:pt>
                <c:pt idx="1">
                  <c:v>11153</c:v>
                </c:pt>
                <c:pt idx="2">
                  <c:v>12960</c:v>
                </c:pt>
                <c:pt idx="3">
                  <c:v>13241</c:v>
                </c:pt>
                <c:pt idx="4">
                  <c:v>12580</c:v>
                </c:pt>
                <c:pt idx="5">
                  <c:v>11732</c:v>
                </c:pt>
                <c:pt idx="6">
                  <c:v>10476</c:v>
                </c:pt>
                <c:pt idx="7">
                  <c:v>9991</c:v>
                </c:pt>
                <c:pt idx="8">
                  <c:v>8024</c:v>
                </c:pt>
                <c:pt idx="9">
                  <c:v>6789</c:v>
                </c:pt>
                <c:pt idx="10">
                  <c:v>5754</c:v>
                </c:pt>
                <c:pt idx="11">
                  <c:v>6132</c:v>
                </c:pt>
                <c:pt idx="12">
                  <c:v>3736</c:v>
                </c:pt>
                <c:pt idx="13">
                  <c:v>3131</c:v>
                </c:pt>
                <c:pt idx="14">
                  <c:v>718</c:v>
                </c:pt>
                <c:pt idx="15">
                  <c:v>58</c:v>
                </c:pt>
              </c:numCache>
            </c:numRef>
          </c:yVal>
          <c:smooth val="0"/>
          <c:extLst>
            <c:ext xmlns:c16="http://schemas.microsoft.com/office/drawing/2014/chart" uri="{C3380CC4-5D6E-409C-BE32-E72D297353CC}">
              <c16:uniqueId val="{00000000-3F70-4BAC-A191-DADAB8153CF8}"/>
            </c:ext>
          </c:extLst>
        </c:ser>
        <c:ser>
          <c:idx val="1"/>
          <c:order val="1"/>
          <c:tx>
            <c:strRef>
              <c:f>'(2)(xii) Fail OBD'!$E$6:$G$6</c:f>
              <c:strCache>
                <c:ptCount val="1"/>
                <c:pt idx="0">
                  <c:v>MDGV</c:v>
                </c:pt>
              </c:strCache>
            </c:strRef>
          </c:tx>
          <c:xVal>
            <c:numRef>
              <c:f>'(2)(xii) Fail OBD'!$A$8:$A$23</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'(2)(xii) Fail OBD'!$E$8:$E$23</c:f>
              <c:numCache>
                <c:formatCode>#,##0</c:formatCode>
                <c:ptCount val="16"/>
                <c:pt idx="0">
                  <c:v>1000</c:v>
                </c:pt>
                <c:pt idx="1">
                  <c:v>732</c:v>
                </c:pt>
                <c:pt idx="2">
                  <c:v>731</c:v>
                </c:pt>
                <c:pt idx="3">
                  <c:v>1150</c:v>
                </c:pt>
                <c:pt idx="4">
                  <c:v>1017</c:v>
                </c:pt>
                <c:pt idx="5">
                  <c:v>917</c:v>
                </c:pt>
                <c:pt idx="6">
                  <c:v>957</c:v>
                </c:pt>
                <c:pt idx="7">
                  <c:v>1210</c:v>
                </c:pt>
                <c:pt idx="8">
                  <c:v>975</c:v>
                </c:pt>
                <c:pt idx="9">
                  <c:v>710</c:v>
                </c:pt>
                <c:pt idx="10">
                  <c:v>435</c:v>
                </c:pt>
                <c:pt idx="11">
                  <c:v>485</c:v>
                </c:pt>
                <c:pt idx="12">
                  <c:v>365</c:v>
                </c:pt>
                <c:pt idx="13">
                  <c:v>331</c:v>
                </c:pt>
                <c:pt idx="14">
                  <c:v>147</c:v>
                </c:pt>
                <c:pt idx="15">
                  <c:v>3</c:v>
                </c:pt>
              </c:numCache>
            </c:numRef>
          </c:yVal>
          <c:smooth val="0"/>
          <c:extLst>
            <c:ext xmlns:c16="http://schemas.microsoft.com/office/drawing/2014/chart" uri="{C3380CC4-5D6E-409C-BE32-E72D297353CC}">
              <c16:uniqueId val="{00000001-3F70-4BAC-A191-DADAB8153CF8}"/>
            </c:ext>
          </c:extLst>
        </c:ser>
        <c:dLbls>
          <c:showLegendKey val="0"/>
          <c:showVal val="0"/>
          <c:showCatName val="0"/>
          <c:showSerName val="0"/>
          <c:showPercent val="0"/>
          <c:showBubbleSize val="0"/>
        </c:dLbls>
        <c:axId val="116181632"/>
        <c:axId val="116187904"/>
      </c:scatterChart>
      <c:valAx>
        <c:axId val="116181632"/>
        <c:scaling>
          <c:orientation val="minMax"/>
          <c:max val="2023"/>
          <c:min val="2008"/>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781643483992024"/>
              <c:y val="0.9124593667699508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25" b="1" i="0" u="none" strike="noStrike" baseline="0">
                <a:solidFill>
                  <a:srgbClr val="000000"/>
                </a:solidFill>
                <a:latin typeface="Arial"/>
                <a:ea typeface="Arial"/>
                <a:cs typeface="Arial"/>
              </a:defRPr>
            </a:pPr>
            <a:endParaRPr lang="en-US"/>
          </a:p>
        </c:txPr>
        <c:crossAx val="116187904"/>
        <c:crosses val="autoZero"/>
        <c:crossBetween val="midCat"/>
        <c:majorUnit val="1"/>
      </c:valAx>
      <c:valAx>
        <c:axId val="11618790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6181632"/>
        <c:crosses val="autoZero"/>
        <c:crossBetween val="midCat"/>
      </c:valAx>
      <c:spPr>
        <a:noFill/>
        <a:ln w="12700">
          <a:solidFill>
            <a:srgbClr val="808080"/>
          </a:solidFill>
          <a:prstDash val="solid"/>
        </a:ln>
      </c:spPr>
    </c:plotArea>
    <c:legend>
      <c:legendPos val="r"/>
      <c:layout>
        <c:manualLayout>
          <c:xMode val="edge"/>
          <c:yMode val="edge"/>
          <c:x val="0.76444783609097977"/>
          <c:y val="0.19347131864053618"/>
          <c:w val="0.12618083147951353"/>
          <c:h val="6.723302028998656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off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22230402867107188"/>
          <c:y val="5.9773354510943642E-2"/>
        </c:manualLayout>
      </c:layout>
      <c:overlay val="0"/>
      <c:spPr>
        <a:noFill/>
        <a:ln w="25400">
          <a:noFill/>
        </a:ln>
      </c:spPr>
    </c:title>
    <c:autoTitleDeleted val="0"/>
    <c:plotArea>
      <c:layout>
        <c:manualLayout>
          <c:layoutTarget val="inner"/>
          <c:xMode val="edge"/>
          <c:yMode val="edge"/>
          <c:x val="8.7445961382204965E-2"/>
          <c:y val="0.20508111682890029"/>
          <c:w val="0.85194467142673092"/>
          <c:h val="0.63887862442391552"/>
        </c:manualLayout>
      </c:layout>
      <c:scatterChart>
        <c:scatterStyle val="lineMarker"/>
        <c:varyColors val="0"/>
        <c:ser>
          <c:idx val="4"/>
          <c:order val="4"/>
          <c:tx>
            <c:strRef>
              <c:f>'(2)(xx) MIL off w  DTCs'!$B$8:$D$8</c:f>
              <c:strCache>
                <c:ptCount val="1"/>
                <c:pt idx="0">
                  <c:v>LDGV</c:v>
                </c:pt>
              </c:strCache>
            </c:strRef>
          </c:tx>
          <c:xVal>
            <c:numRef>
              <c:f>'(2)(xx) MIL off w  DTCs'!$A$10:$A$25</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'(2)(xx) MIL off w  DTCs'!$D$10:$D$25</c:f>
              <c:numCache>
                <c:formatCode>0.0%</c:formatCode>
                <c:ptCount val="16"/>
                <c:pt idx="0">
                  <c:v>9.3802692318323791E-2</c:v>
                </c:pt>
                <c:pt idx="1">
                  <c:v>7.8921229747232757E-2</c:v>
                </c:pt>
                <c:pt idx="2">
                  <c:v>7.1492842535787318E-2</c:v>
                </c:pt>
                <c:pt idx="3">
                  <c:v>6.7563086170267891E-2</c:v>
                </c:pt>
                <c:pt idx="4">
                  <c:v>6.2514096857494011E-2</c:v>
                </c:pt>
                <c:pt idx="5">
                  <c:v>5.897093352764958E-2</c:v>
                </c:pt>
                <c:pt idx="6">
                  <c:v>5.0989595790480749E-2</c:v>
                </c:pt>
                <c:pt idx="7">
                  <c:v>3.7696202859510981E-2</c:v>
                </c:pt>
                <c:pt idx="8">
                  <c:v>3.1745365557585892E-2</c:v>
                </c:pt>
                <c:pt idx="9">
                  <c:v>2.7661816497620506E-2</c:v>
                </c:pt>
                <c:pt idx="10">
                  <c:v>1.7944016166454607E-2</c:v>
                </c:pt>
                <c:pt idx="11">
                  <c:v>1.7414671814671816E-2</c:v>
                </c:pt>
                <c:pt idx="12">
                  <c:v>1.3829211493046445E-2</c:v>
                </c:pt>
                <c:pt idx="13">
                  <c:v>1.0689737851662403E-2</c:v>
                </c:pt>
                <c:pt idx="14">
                  <c:v>9.0044516390125461E-3</c:v>
                </c:pt>
                <c:pt idx="15">
                  <c:v>1.977401129943503E-2</c:v>
                </c:pt>
              </c:numCache>
            </c:numRef>
          </c:yVal>
          <c:smooth val="0"/>
          <c:extLst>
            <c:ext xmlns:c16="http://schemas.microsoft.com/office/drawing/2014/chart" uri="{C3380CC4-5D6E-409C-BE32-E72D297353CC}">
              <c16:uniqueId val="{00000000-3F97-4F81-B4EC-986BE44374C0}"/>
            </c:ext>
          </c:extLst>
        </c:ser>
        <c:ser>
          <c:idx val="5"/>
          <c:order val="5"/>
          <c:tx>
            <c:strRef>
              <c:f>'(2)(xx) MIL off w  DTCs'!$E$8:$G$8</c:f>
              <c:strCache>
                <c:ptCount val="1"/>
                <c:pt idx="0">
                  <c:v>MDGV</c:v>
                </c:pt>
              </c:strCache>
            </c:strRef>
          </c:tx>
          <c:yVal>
            <c:numRef>
              <c:f>'(2)(xx) MIL off w  DTCs'!$G$10:$G$25</c:f>
              <c:numCache>
                <c:formatCode>0.0%</c:formatCode>
                <c:ptCount val="16"/>
                <c:pt idx="0">
                  <c:v>0</c:v>
                </c:pt>
                <c:pt idx="1">
                  <c:v>0</c:v>
                </c:pt>
                <c:pt idx="2">
                  <c:v>8.5680473372781063E-2</c:v>
                </c:pt>
                <c:pt idx="3">
                  <c:v>7.5117370892018781E-2</c:v>
                </c:pt>
                <c:pt idx="4">
                  <c:v>6.8898905344494527E-2</c:v>
                </c:pt>
                <c:pt idx="5">
                  <c:v>6.859877692103164E-2</c:v>
                </c:pt>
                <c:pt idx="6">
                  <c:v>6.0788863109048727E-2</c:v>
                </c:pt>
                <c:pt idx="7">
                  <c:v>6.4087061668681986E-2</c:v>
                </c:pt>
                <c:pt idx="8">
                  <c:v>4.1155056457086447E-2</c:v>
                </c:pt>
                <c:pt idx="9">
                  <c:v>3.7249666221628841E-2</c:v>
                </c:pt>
                <c:pt idx="10">
                  <c:v>2.8187372708757638E-2</c:v>
                </c:pt>
                <c:pt idx="11">
                  <c:v>2.5858514460741003E-2</c:v>
                </c:pt>
                <c:pt idx="12">
                  <c:v>2.4172709844127699E-2</c:v>
                </c:pt>
                <c:pt idx="13">
                  <c:v>2.6403045560604198E-2</c:v>
                </c:pt>
                <c:pt idx="14">
                  <c:v>3.8369304556354913E-2</c:v>
                </c:pt>
                <c:pt idx="15">
                  <c:v>0</c:v>
                </c:pt>
              </c:numCache>
            </c:numRef>
          </c:yVal>
          <c:smooth val="0"/>
          <c:extLst>
            <c:ext xmlns:c16="http://schemas.microsoft.com/office/drawing/2014/chart" uri="{C3380CC4-5D6E-409C-BE32-E72D297353CC}">
              <c16:uniqueId val="{00000001-3F97-4F81-B4EC-986BE44374C0}"/>
            </c:ext>
          </c:extLst>
        </c:ser>
        <c:ser>
          <c:idx val="6"/>
          <c:order val="6"/>
          <c:tx>
            <c:strRef>
              <c:f>'(2)(xx) MIL off w  DTCs'!$H$8:$J$8</c:f>
              <c:strCache>
                <c:ptCount val="1"/>
                <c:pt idx="0">
                  <c:v>LDDV</c:v>
                </c:pt>
              </c:strCache>
            </c:strRef>
          </c:tx>
          <c:yVal>
            <c:numRef>
              <c:f>'(2)(xx) MIL off w  DTCs'!$J$10:$J$25</c:f>
              <c:numCache>
                <c:formatCode>0.0%</c:formatCode>
                <c:ptCount val="16"/>
                <c:pt idx="0">
                  <c:v>0.18666666666666668</c:v>
                </c:pt>
                <c:pt idx="1">
                  <c:v>0.14953271028037382</c:v>
                </c:pt>
                <c:pt idx="2">
                  <c:v>0.14345991561181434</c:v>
                </c:pt>
                <c:pt idx="3">
                  <c:v>0.1026936026936027</c:v>
                </c:pt>
                <c:pt idx="4">
                  <c:v>9.2687950566426369E-2</c:v>
                </c:pt>
                <c:pt idx="5">
                  <c:v>8.0799999999999997E-2</c:v>
                </c:pt>
                <c:pt idx="6">
                  <c:v>7.4883554281619497E-2</c:v>
                </c:pt>
                <c:pt idx="7">
                  <c:v>8.8740058601925492E-2</c:v>
                </c:pt>
                <c:pt idx="8">
                  <c:v>8.3700440528634359E-2</c:v>
                </c:pt>
                <c:pt idx="9">
                  <c:v>8.1180811808118078E-2</c:v>
                </c:pt>
                <c:pt idx="10">
                  <c:v>5.7177615571776155E-2</c:v>
                </c:pt>
                <c:pt idx="11">
                  <c:v>5.8510638297872342E-2</c:v>
                </c:pt>
                <c:pt idx="12">
                  <c:v>9.7173144876325085E-2</c:v>
                </c:pt>
                <c:pt idx="13">
                  <c:v>5.9585492227979271E-2</c:v>
                </c:pt>
                <c:pt idx="14">
                  <c:v>0.08</c:v>
                </c:pt>
              </c:numCache>
            </c:numRef>
          </c:yVal>
          <c:smooth val="0"/>
          <c:extLst>
            <c:ext xmlns:c16="http://schemas.microsoft.com/office/drawing/2014/chart" uri="{C3380CC4-5D6E-409C-BE32-E72D297353CC}">
              <c16:uniqueId val="{00000002-3F97-4F81-B4EC-986BE44374C0}"/>
            </c:ext>
          </c:extLst>
        </c:ser>
        <c:ser>
          <c:idx val="7"/>
          <c:order val="7"/>
          <c:tx>
            <c:strRef>
              <c:f>'(2)(xx) MIL off w  DTCs'!$K$8:$M$8</c:f>
              <c:strCache>
                <c:ptCount val="1"/>
                <c:pt idx="0">
                  <c:v>MDDV</c:v>
                </c:pt>
              </c:strCache>
            </c:strRef>
          </c:tx>
          <c:yVal>
            <c:numRef>
              <c:f>'(2)(xx) MIL off w  DTCs'!$M$10:$M$25</c:f>
              <c:numCache>
                <c:formatCode>0.0%</c:formatCode>
                <c:ptCount val="16"/>
                <c:pt idx="0">
                  <c:v>0.13511390416339356</c:v>
                </c:pt>
                <c:pt idx="1">
                  <c:v>0.11529411764705882</c:v>
                </c:pt>
                <c:pt idx="2">
                  <c:v>0.12836438923395446</c:v>
                </c:pt>
                <c:pt idx="3">
                  <c:v>0.14784946236559141</c:v>
                </c:pt>
                <c:pt idx="4">
                  <c:v>0.15873015873015872</c:v>
                </c:pt>
                <c:pt idx="5">
                  <c:v>0.12759856630824373</c:v>
                </c:pt>
                <c:pt idx="6">
                  <c:v>0.15500376222723852</c:v>
                </c:pt>
                <c:pt idx="7">
                  <c:v>0.11411208642808914</c:v>
                </c:pt>
                <c:pt idx="8">
                  <c:v>0.10691399662731872</c:v>
                </c:pt>
                <c:pt idx="9">
                  <c:v>8.7580218950547378E-2</c:v>
                </c:pt>
                <c:pt idx="10">
                  <c:v>9.6952908587257622E-2</c:v>
                </c:pt>
                <c:pt idx="11">
                  <c:v>9.0808722053546787E-2</c:v>
                </c:pt>
                <c:pt idx="12">
                  <c:v>7.0345899727944028E-2</c:v>
                </c:pt>
                <c:pt idx="13">
                  <c:v>8.0604534005037781E-2</c:v>
                </c:pt>
                <c:pt idx="14">
                  <c:v>6.2271062271062272E-2</c:v>
                </c:pt>
                <c:pt idx="15">
                  <c:v>0</c:v>
                </c:pt>
              </c:numCache>
            </c:numRef>
          </c:yVal>
          <c:smooth val="0"/>
          <c:extLst>
            <c:ext xmlns:c16="http://schemas.microsoft.com/office/drawing/2014/chart" uri="{C3380CC4-5D6E-409C-BE32-E72D297353CC}">
              <c16:uniqueId val="{00000003-3F97-4F81-B4EC-986BE44374C0}"/>
            </c:ext>
          </c:extLst>
        </c:ser>
        <c:ser>
          <c:idx val="0"/>
          <c:order val="0"/>
          <c:tx>
            <c:strRef>
              <c:f>'(2)(xxi) MIL on w DTCs '!$B$7:$D$7</c:f>
              <c:strCache>
                <c:ptCount val="1"/>
                <c:pt idx="0">
                  <c:v>LDGV</c:v>
                </c:pt>
              </c:strCache>
            </c:strRef>
          </c:tx>
          <c:marker>
            <c:symbol val="diamond"/>
            <c:size val="8"/>
          </c:marker>
          <c:xVal>
            <c:numRef>
              <c:f>'(2)(xxi) MIL on w DTCs '!$A$9:$A$24</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'(2)(xxi) MIL on w DTCs '!$D$9:$D$24</c:f>
              <c:numCache>
                <c:formatCode>0.0%</c:formatCode>
                <c:ptCount val="16"/>
                <c:pt idx="0">
                  <c:v>4.299002128424137E-2</c:v>
                </c:pt>
                <c:pt idx="1">
                  <c:v>3.1879981247069852E-2</c:v>
                </c:pt>
                <c:pt idx="2">
                  <c:v>2.6111598013438504E-2</c:v>
                </c:pt>
                <c:pt idx="3">
                  <c:v>2.2731747758951242E-2</c:v>
                </c:pt>
                <c:pt idx="4">
                  <c:v>1.8214290646130903E-2</c:v>
                </c:pt>
                <c:pt idx="5">
                  <c:v>1.4488705367986398E-2</c:v>
                </c:pt>
                <c:pt idx="6">
                  <c:v>1.1996232958622339E-2</c:v>
                </c:pt>
                <c:pt idx="7">
                  <c:v>8.9715861997513476E-3</c:v>
                </c:pt>
                <c:pt idx="8">
                  <c:v>6.9895979286253894E-3</c:v>
                </c:pt>
                <c:pt idx="9">
                  <c:v>4.9361686254884105E-3</c:v>
                </c:pt>
                <c:pt idx="10">
                  <c:v>2.9937878901279843E-3</c:v>
                </c:pt>
                <c:pt idx="11">
                  <c:v>2.3814671814671815E-3</c:v>
                </c:pt>
                <c:pt idx="12">
                  <c:v>1.5907898189451587E-3</c:v>
                </c:pt>
                <c:pt idx="13">
                  <c:v>1.2108375959079285E-3</c:v>
                </c:pt>
                <c:pt idx="14">
                  <c:v>8.0938891137191421E-4</c:v>
                </c:pt>
                <c:pt idx="15">
                  <c:v>0</c:v>
                </c:pt>
              </c:numCache>
            </c:numRef>
          </c:yVal>
          <c:smooth val="0"/>
          <c:extLst>
            <c:ext xmlns:c16="http://schemas.microsoft.com/office/drawing/2014/chart" uri="{C3380CC4-5D6E-409C-BE32-E72D297353CC}">
              <c16:uniqueId val="{00000004-3F97-4F81-B4EC-986BE44374C0}"/>
            </c:ext>
          </c:extLst>
        </c:ser>
        <c:ser>
          <c:idx val="1"/>
          <c:order val="1"/>
          <c:tx>
            <c:strRef>
              <c:f>'(2)(xxi) MIL on w DTCs '!$E$7:$G$7</c:f>
              <c:strCache>
                <c:ptCount val="1"/>
                <c:pt idx="0">
                  <c:v>MDGV</c:v>
                </c:pt>
              </c:strCache>
            </c:strRef>
          </c:tx>
          <c:marker>
            <c:symbol val="square"/>
            <c:size val="8"/>
          </c:marker>
          <c:xVal>
            <c:numRef>
              <c:f>'(2)(xxi) MIL on w DTCs '!$A$9:$A$24</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'(2)(xxi) MIL on w DTCs '!$G$9:$G$24</c:f>
              <c:numCache>
                <c:formatCode>0.0%</c:formatCode>
                <c:ptCount val="16"/>
                <c:pt idx="0">
                  <c:v>7.8438269433696806E-2</c:v>
                </c:pt>
                <c:pt idx="1">
                  <c:v>5.9330143540669858E-2</c:v>
                </c:pt>
                <c:pt idx="2">
                  <c:v>5.9644970414201186E-2</c:v>
                </c:pt>
                <c:pt idx="3">
                  <c:v>4.386317907444668E-2</c:v>
                </c:pt>
                <c:pt idx="4">
                  <c:v>3.4771410173857049E-2</c:v>
                </c:pt>
                <c:pt idx="5">
                  <c:v>3.1374634405743153E-2</c:v>
                </c:pt>
                <c:pt idx="6">
                  <c:v>2.7958236658932715E-2</c:v>
                </c:pt>
                <c:pt idx="7">
                  <c:v>2.2832349384735755E-2</c:v>
                </c:pt>
                <c:pt idx="8">
                  <c:v>1.7461590670697847E-2</c:v>
                </c:pt>
                <c:pt idx="9">
                  <c:v>1.2883845126835781E-2</c:v>
                </c:pt>
                <c:pt idx="10">
                  <c:v>8.5539714867617113E-3</c:v>
                </c:pt>
                <c:pt idx="11">
                  <c:v>6.0081286446368619E-3</c:v>
                </c:pt>
                <c:pt idx="12">
                  <c:v>5.5847295157122612E-3</c:v>
                </c:pt>
                <c:pt idx="13">
                  <c:v>3.9297556183224853E-3</c:v>
                </c:pt>
                <c:pt idx="14">
                  <c:v>3.5971223021582736E-3</c:v>
                </c:pt>
                <c:pt idx="15">
                  <c:v>0</c:v>
                </c:pt>
              </c:numCache>
            </c:numRef>
          </c:yVal>
          <c:smooth val="0"/>
          <c:extLst>
            <c:ext xmlns:c16="http://schemas.microsoft.com/office/drawing/2014/chart" uri="{C3380CC4-5D6E-409C-BE32-E72D297353CC}">
              <c16:uniqueId val="{00000005-3F97-4F81-B4EC-986BE44374C0}"/>
            </c:ext>
          </c:extLst>
        </c:ser>
        <c:ser>
          <c:idx val="2"/>
          <c:order val="2"/>
          <c:tx>
            <c:strRef>
              <c:f>'(2)(xxi) MIL on w DTCs '!$H$7:$J$7</c:f>
              <c:strCache>
                <c:ptCount val="1"/>
                <c:pt idx="0">
                  <c:v>LDDV</c:v>
                </c:pt>
              </c:strCache>
            </c:strRef>
          </c:tx>
          <c:marker>
            <c:symbol val="triangle"/>
            <c:size val="8"/>
          </c:marker>
          <c:xVal>
            <c:numRef>
              <c:f>'(2)(xxi) MIL on w DTCs '!$A$9:$A$24</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'(2)(xxi) MIL on w DTCs '!$J$9:$J$24</c:f>
              <c:numCache>
                <c:formatCode>0.0%</c:formatCode>
                <c:ptCount val="16"/>
                <c:pt idx="0">
                  <c:v>0.04</c:v>
                </c:pt>
                <c:pt idx="1">
                  <c:v>0.10280373831775701</c:v>
                </c:pt>
                <c:pt idx="2">
                  <c:v>8.8607594936708861E-2</c:v>
                </c:pt>
                <c:pt idx="3">
                  <c:v>6.7340067340067339E-2</c:v>
                </c:pt>
                <c:pt idx="4">
                  <c:v>4.6343975283213185E-2</c:v>
                </c:pt>
                <c:pt idx="5">
                  <c:v>3.9199999999999999E-2</c:v>
                </c:pt>
                <c:pt idx="6">
                  <c:v>3.8337513436044426E-2</c:v>
                </c:pt>
                <c:pt idx="7">
                  <c:v>1.6743407283382167E-2</c:v>
                </c:pt>
                <c:pt idx="8">
                  <c:v>1.6519823788546256E-2</c:v>
                </c:pt>
                <c:pt idx="9">
                  <c:v>1.2915129151291513E-2</c:v>
                </c:pt>
                <c:pt idx="10">
                  <c:v>8.5158150851581509E-3</c:v>
                </c:pt>
                <c:pt idx="11">
                  <c:v>1.5957446808510637E-2</c:v>
                </c:pt>
                <c:pt idx="12">
                  <c:v>3.5335689045936395E-3</c:v>
                </c:pt>
                <c:pt idx="13">
                  <c:v>5.1813471502590676E-3</c:v>
                </c:pt>
                <c:pt idx="14">
                  <c:v>0.02</c:v>
                </c:pt>
              </c:numCache>
            </c:numRef>
          </c:yVal>
          <c:smooth val="0"/>
          <c:extLst>
            <c:ext xmlns:c16="http://schemas.microsoft.com/office/drawing/2014/chart" uri="{C3380CC4-5D6E-409C-BE32-E72D297353CC}">
              <c16:uniqueId val="{00000006-3F97-4F81-B4EC-986BE44374C0}"/>
            </c:ext>
          </c:extLst>
        </c:ser>
        <c:ser>
          <c:idx val="3"/>
          <c:order val="3"/>
          <c:tx>
            <c:strRef>
              <c:f>'(2)(xxi) MIL on w DTCs '!$K$7:$M$7</c:f>
              <c:strCache>
                <c:ptCount val="1"/>
                <c:pt idx="0">
                  <c:v>MDDV</c:v>
                </c:pt>
              </c:strCache>
            </c:strRef>
          </c:tx>
          <c:xVal>
            <c:numRef>
              <c:f>'(2)(xxi) MIL on w DTCs '!$A$9:$A$24</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'(2)(xxi) MIL on w DTCs '!$M$9:$M$24</c:f>
              <c:numCache>
                <c:formatCode>0.0%</c:formatCode>
                <c:ptCount val="16"/>
                <c:pt idx="0">
                  <c:v>7.5412411626080131E-2</c:v>
                </c:pt>
                <c:pt idx="1">
                  <c:v>0.08</c:v>
                </c:pt>
                <c:pt idx="2">
                  <c:v>6.6252587991718431E-2</c:v>
                </c:pt>
                <c:pt idx="3">
                  <c:v>7.2580645161290328E-2</c:v>
                </c:pt>
                <c:pt idx="4">
                  <c:v>5.6878306878306875E-2</c:v>
                </c:pt>
                <c:pt idx="5">
                  <c:v>5.4480286738351258E-2</c:v>
                </c:pt>
                <c:pt idx="6">
                  <c:v>5.4176072234762979E-2</c:v>
                </c:pt>
                <c:pt idx="7">
                  <c:v>4.7940580688723838E-2</c:v>
                </c:pt>
                <c:pt idx="8">
                  <c:v>3.0354131534569982E-2</c:v>
                </c:pt>
                <c:pt idx="9">
                  <c:v>3.6240090600226503E-2</c:v>
                </c:pt>
                <c:pt idx="10">
                  <c:v>2.7305104867431738E-2</c:v>
                </c:pt>
                <c:pt idx="11">
                  <c:v>1.9321004692243997E-2</c:v>
                </c:pt>
                <c:pt idx="12">
                  <c:v>1.0882238631947143E-2</c:v>
                </c:pt>
                <c:pt idx="13">
                  <c:v>7.0528967254408059E-3</c:v>
                </c:pt>
                <c:pt idx="14">
                  <c:v>0</c:v>
                </c:pt>
                <c:pt idx="15">
                  <c:v>0</c:v>
                </c:pt>
              </c:numCache>
            </c:numRef>
          </c:yVal>
          <c:smooth val="0"/>
          <c:extLst>
            <c:ext xmlns:c16="http://schemas.microsoft.com/office/drawing/2014/chart" uri="{C3380CC4-5D6E-409C-BE32-E72D297353CC}">
              <c16:uniqueId val="{00000007-3F97-4F81-B4EC-986BE44374C0}"/>
            </c:ext>
          </c:extLst>
        </c:ser>
        <c:dLbls>
          <c:showLegendKey val="0"/>
          <c:showVal val="0"/>
          <c:showCatName val="0"/>
          <c:showSerName val="0"/>
          <c:showPercent val="0"/>
          <c:showBubbleSize val="0"/>
        </c:dLbls>
        <c:axId val="114756608"/>
        <c:axId val="114766976"/>
      </c:scatterChart>
      <c:valAx>
        <c:axId val="114756608"/>
        <c:scaling>
          <c:orientation val="minMax"/>
          <c:max val="2023"/>
          <c:min val="2008"/>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4848521207576331"/>
              <c:y val="0.9093959743326398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4766976"/>
        <c:crosses val="autoZero"/>
        <c:crossBetween val="midCat"/>
        <c:majorUnit val="1"/>
      </c:valAx>
      <c:valAx>
        <c:axId val="114766976"/>
        <c:scaling>
          <c:orientation val="minMax"/>
          <c:max val="0.2"/>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On with</a:t>
                </a:r>
                <a:r>
                  <a:rPr lang="en-US" baseline="0"/>
                  <a:t> DTCs </a:t>
                </a:r>
                <a:r>
                  <a:rPr lang="en-US"/>
                  <a:t>Rate (%)</a:t>
                </a:r>
              </a:p>
            </c:rich>
          </c:tx>
          <c:layout>
            <c:manualLayout>
              <c:xMode val="edge"/>
              <c:yMode val="edge"/>
              <c:x val="8.0841963509846963E-3"/>
              <c:y val="0.281029367037274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4756608"/>
        <c:crosses val="autoZero"/>
        <c:crossBetween val="midCat"/>
        <c:majorUnit val="0.05"/>
      </c:valAx>
      <c:spPr>
        <a:noFill/>
        <a:ln w="12700">
          <a:solidFill>
            <a:srgbClr val="808080"/>
          </a:solidFill>
          <a:prstDash val="solid"/>
        </a:ln>
      </c:spPr>
    </c:plotArea>
    <c:legend>
      <c:legendPos val="r"/>
      <c:layout>
        <c:manualLayout>
          <c:xMode val="edge"/>
          <c:yMode val="edge"/>
          <c:x val="0.71838831604035058"/>
          <c:y val="0.25419224171781679"/>
          <c:w val="0.17572026123235585"/>
          <c:h val="6.893493077140024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89078608275973E-2"/>
          <c:y val="0.16924027030557831"/>
          <c:w val="0.84219272456774419"/>
          <c:h val="0.66149713186304204"/>
        </c:manualLayout>
      </c:layout>
      <c:lineChart>
        <c:grouping val="standard"/>
        <c:varyColors val="0"/>
        <c:ser>
          <c:idx val="0"/>
          <c:order val="0"/>
          <c:tx>
            <c:strRef>
              <c:f>'(2)(xx) MIL off w  DTCs'!$B$8:$D$8</c:f>
              <c:strCache>
                <c:ptCount val="1"/>
                <c:pt idx="0">
                  <c:v>LDGV</c:v>
                </c:pt>
              </c:strCache>
            </c:strRef>
          </c:tx>
          <c:marker>
            <c:symbol val="none"/>
          </c:marker>
          <c:cat>
            <c:numRef>
              <c:f>'(2)(xx) MIL off w  DTCs'!$A$10:$A$25</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'(2)(xx) MIL off w  DTCs'!$B$10:$B$25</c:f>
              <c:numCache>
                <c:formatCode>#,##0</c:formatCode>
                <c:ptCount val="16"/>
                <c:pt idx="0">
                  <c:v>13574</c:v>
                </c:pt>
                <c:pt idx="1">
                  <c:v>9932</c:v>
                </c:pt>
                <c:pt idx="2">
                  <c:v>12236</c:v>
                </c:pt>
                <c:pt idx="3">
                  <c:v>13039</c:v>
                </c:pt>
                <c:pt idx="4">
                  <c:v>13581</c:v>
                </c:pt>
                <c:pt idx="5">
                  <c:v>14567</c:v>
                </c:pt>
                <c:pt idx="6">
                  <c:v>13644</c:v>
                </c:pt>
                <c:pt idx="7">
                  <c:v>11643</c:v>
                </c:pt>
                <c:pt idx="8">
                  <c:v>9833</c:v>
                </c:pt>
                <c:pt idx="9">
                  <c:v>8899</c:v>
                </c:pt>
                <c:pt idx="10">
                  <c:v>5754</c:v>
                </c:pt>
                <c:pt idx="11">
                  <c:v>5638</c:v>
                </c:pt>
                <c:pt idx="12">
                  <c:v>3373</c:v>
                </c:pt>
                <c:pt idx="13">
                  <c:v>2675</c:v>
                </c:pt>
                <c:pt idx="14">
                  <c:v>356</c:v>
                </c:pt>
                <c:pt idx="15">
                  <c:v>7</c:v>
                </c:pt>
              </c:numCache>
            </c:numRef>
          </c:val>
          <c:smooth val="0"/>
          <c:extLst>
            <c:ext xmlns:c16="http://schemas.microsoft.com/office/drawing/2014/chart" uri="{C3380CC4-5D6E-409C-BE32-E72D297353CC}">
              <c16:uniqueId val="{00000000-6C41-4F62-984A-FED0C9742208}"/>
            </c:ext>
          </c:extLst>
        </c:ser>
        <c:ser>
          <c:idx val="1"/>
          <c:order val="1"/>
          <c:tx>
            <c:strRef>
              <c:f>'(2)(xx) MIL off w  DTCs'!$E$8:$G$8</c:f>
              <c:strCache>
                <c:ptCount val="1"/>
                <c:pt idx="0">
                  <c:v>MDGV</c:v>
                </c:pt>
              </c:strCache>
            </c:strRef>
          </c:tx>
          <c:marker>
            <c:symbol val="none"/>
          </c:marker>
          <c:cat>
            <c:numRef>
              <c:f>'(2)(xx) MIL off w  DTCs'!$A$10:$A$25</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'(2)(xx) MIL off w  DTCs'!$E$10:$E$25</c:f>
              <c:numCache>
                <c:formatCode>#,##0</c:formatCode>
                <c:ptCount val="16"/>
                <c:pt idx="0">
                  <c:v>501</c:v>
                </c:pt>
                <c:pt idx="1">
                  <c:v>361</c:v>
                </c:pt>
                <c:pt idx="2">
                  <c:v>362</c:v>
                </c:pt>
                <c:pt idx="3">
                  <c:v>560</c:v>
                </c:pt>
                <c:pt idx="4">
                  <c:v>535</c:v>
                </c:pt>
                <c:pt idx="5">
                  <c:v>516</c:v>
                </c:pt>
                <c:pt idx="6">
                  <c:v>524</c:v>
                </c:pt>
                <c:pt idx="7">
                  <c:v>901</c:v>
                </c:pt>
                <c:pt idx="8">
                  <c:v>667</c:v>
                </c:pt>
                <c:pt idx="9">
                  <c:v>558</c:v>
                </c:pt>
                <c:pt idx="10">
                  <c:v>346</c:v>
                </c:pt>
                <c:pt idx="11">
                  <c:v>439</c:v>
                </c:pt>
                <c:pt idx="12">
                  <c:v>290</c:v>
                </c:pt>
                <c:pt idx="13">
                  <c:v>215</c:v>
                </c:pt>
                <c:pt idx="14">
                  <c:v>64</c:v>
                </c:pt>
                <c:pt idx="15">
                  <c:v>0</c:v>
                </c:pt>
              </c:numCache>
            </c:numRef>
          </c:val>
          <c:smooth val="0"/>
          <c:extLst>
            <c:ext xmlns:c16="http://schemas.microsoft.com/office/drawing/2014/chart" uri="{C3380CC4-5D6E-409C-BE32-E72D297353CC}">
              <c16:uniqueId val="{00000001-6C41-4F62-984A-FED0C9742208}"/>
            </c:ext>
          </c:extLst>
        </c:ser>
        <c:ser>
          <c:idx val="2"/>
          <c:order val="2"/>
          <c:tx>
            <c:strRef>
              <c:f>'(2)(xx) MIL off w  DTCs'!$H$8:$J$8</c:f>
              <c:strCache>
                <c:ptCount val="1"/>
                <c:pt idx="0">
                  <c:v>LDDV</c:v>
                </c:pt>
              </c:strCache>
            </c:strRef>
          </c:tx>
          <c:marker>
            <c:symbol val="none"/>
          </c:marker>
          <c:cat>
            <c:numRef>
              <c:f>'(2)(xx) MIL off w  DTCs'!$A$10:$A$25</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'(2)(xx) MIL off w  DTCs'!$H$10:$H$25</c:f>
              <c:numCache>
                <c:formatCode>#,##0</c:formatCode>
                <c:ptCount val="16"/>
                <c:pt idx="0">
                  <c:v>14</c:v>
                </c:pt>
                <c:pt idx="1">
                  <c:v>16</c:v>
                </c:pt>
                <c:pt idx="2">
                  <c:v>34</c:v>
                </c:pt>
                <c:pt idx="3">
                  <c:v>61</c:v>
                </c:pt>
                <c:pt idx="4">
                  <c:v>90</c:v>
                </c:pt>
                <c:pt idx="5">
                  <c:v>101</c:v>
                </c:pt>
                <c:pt idx="6">
                  <c:v>209</c:v>
                </c:pt>
                <c:pt idx="7">
                  <c:v>212</c:v>
                </c:pt>
                <c:pt idx="8">
                  <c:v>76</c:v>
                </c:pt>
                <c:pt idx="9">
                  <c:v>44</c:v>
                </c:pt>
                <c:pt idx="10">
                  <c:v>47</c:v>
                </c:pt>
                <c:pt idx="11">
                  <c:v>11</c:v>
                </c:pt>
                <c:pt idx="12">
                  <c:v>55</c:v>
                </c:pt>
                <c:pt idx="13">
                  <c:v>69</c:v>
                </c:pt>
                <c:pt idx="14">
                  <c:v>4</c:v>
                </c:pt>
              </c:numCache>
            </c:numRef>
          </c:val>
          <c:smooth val="0"/>
          <c:extLst>
            <c:ext xmlns:c16="http://schemas.microsoft.com/office/drawing/2014/chart" uri="{C3380CC4-5D6E-409C-BE32-E72D297353CC}">
              <c16:uniqueId val="{00000002-6C41-4F62-984A-FED0C9742208}"/>
            </c:ext>
          </c:extLst>
        </c:ser>
        <c:ser>
          <c:idx val="3"/>
          <c:order val="3"/>
          <c:tx>
            <c:strRef>
              <c:f>'(2)(xx) MIL off w  DTCs'!$K$8:$M$8</c:f>
              <c:strCache>
                <c:ptCount val="1"/>
                <c:pt idx="0">
                  <c:v>MDDV</c:v>
                </c:pt>
              </c:strCache>
            </c:strRef>
          </c:tx>
          <c:marker>
            <c:symbol val="none"/>
          </c:marker>
          <c:cat>
            <c:numRef>
              <c:f>'(2)(xx) MIL off w  DTCs'!$A$10:$A$25</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'(2)(xx) MIL off w  DTCs'!$K$10:$K$25</c:f>
              <c:numCache>
                <c:formatCode>#,##0</c:formatCode>
                <c:ptCount val="16"/>
                <c:pt idx="0">
                  <c:v>172</c:v>
                </c:pt>
                <c:pt idx="1">
                  <c:v>49</c:v>
                </c:pt>
                <c:pt idx="2">
                  <c:v>62</c:v>
                </c:pt>
                <c:pt idx="3">
                  <c:v>220</c:v>
                </c:pt>
                <c:pt idx="4">
                  <c:v>240</c:v>
                </c:pt>
                <c:pt idx="5">
                  <c:v>178</c:v>
                </c:pt>
                <c:pt idx="6">
                  <c:v>206</c:v>
                </c:pt>
                <c:pt idx="7">
                  <c:v>338</c:v>
                </c:pt>
                <c:pt idx="8">
                  <c:v>317</c:v>
                </c:pt>
                <c:pt idx="9">
                  <c:v>232</c:v>
                </c:pt>
                <c:pt idx="10">
                  <c:v>245</c:v>
                </c:pt>
                <c:pt idx="11">
                  <c:v>329</c:v>
                </c:pt>
                <c:pt idx="12">
                  <c:v>181</c:v>
                </c:pt>
                <c:pt idx="13">
                  <c:v>160</c:v>
                </c:pt>
                <c:pt idx="14">
                  <c:v>34</c:v>
                </c:pt>
                <c:pt idx="15">
                  <c:v>0</c:v>
                </c:pt>
              </c:numCache>
            </c:numRef>
          </c:val>
          <c:smooth val="0"/>
          <c:extLst>
            <c:ext xmlns:c16="http://schemas.microsoft.com/office/drawing/2014/chart" uri="{C3380CC4-5D6E-409C-BE32-E72D297353CC}">
              <c16:uniqueId val="{00000003-6C41-4F62-984A-FED0C9742208}"/>
            </c:ext>
          </c:extLst>
        </c:ser>
        <c:dLbls>
          <c:showLegendKey val="0"/>
          <c:showVal val="0"/>
          <c:showCatName val="0"/>
          <c:showSerName val="0"/>
          <c:showPercent val="0"/>
          <c:showBubbleSize val="0"/>
        </c:dLbls>
        <c:smooth val="0"/>
        <c:axId val="114820608"/>
        <c:axId val="114822144"/>
      </c:lineChart>
      <c:catAx>
        <c:axId val="114820608"/>
        <c:scaling>
          <c:orientation val="minMax"/>
        </c:scaling>
        <c:delete val="0"/>
        <c:axPos val="b"/>
        <c:numFmt formatCode="0" sourceLinked="1"/>
        <c:majorTickMark val="out"/>
        <c:minorTickMark val="none"/>
        <c:tickLblPos val="nextTo"/>
        <c:crossAx val="114822144"/>
        <c:crosses val="autoZero"/>
        <c:auto val="1"/>
        <c:lblAlgn val="ctr"/>
        <c:lblOffset val="100"/>
        <c:noMultiLvlLbl val="0"/>
      </c:catAx>
      <c:valAx>
        <c:axId val="114822144"/>
        <c:scaling>
          <c:orientation val="minMax"/>
        </c:scaling>
        <c:delete val="0"/>
        <c:axPos val="l"/>
        <c:majorGridlines/>
        <c:numFmt formatCode="#,##0" sourceLinked="1"/>
        <c:majorTickMark val="out"/>
        <c:minorTickMark val="none"/>
        <c:tickLblPos val="nextTo"/>
        <c:crossAx val="114820608"/>
        <c:crosses val="autoZero"/>
        <c:crossBetween val="between"/>
      </c:valAx>
      <c:spPr>
        <a:noFill/>
        <a:ln w="25400">
          <a:noFill/>
        </a:ln>
      </c:spPr>
    </c:plotArea>
    <c:legend>
      <c:legendPos val="r"/>
      <c:layout>
        <c:manualLayout>
          <c:xMode val="edge"/>
          <c:yMode val="edge"/>
          <c:x val="0.73552382787191417"/>
          <c:y val="6.5322870947258596E-2"/>
          <c:w val="0.20848658280651955"/>
          <c:h val="7.3663445502841846E-2"/>
        </c:manualLayout>
      </c:layout>
      <c:overlay val="0"/>
      <c:spPr>
        <a:ln>
          <a:solidFill>
            <a:srgbClr val="000000"/>
          </a:solidFill>
        </a:ln>
      </c:spPr>
    </c:legend>
    <c:plotVisOnly val="1"/>
    <c:dispBlanksAs val="gap"/>
    <c:showDLblsOverMax val="0"/>
  </c:chart>
  <c:txPr>
    <a:bodyPr/>
    <a:lstStyle/>
    <a:p>
      <a:pPr>
        <a:defRPr sz="1200"/>
      </a:pPr>
      <a:endParaRPr lang="en-US"/>
    </a:p>
  </c:txPr>
  <c:printSettings>
    <c:headerFooter alignWithMargins="0"/>
    <c:pageMargins b="1" l="0.75000000000001243" r="0.75000000000001243" t="1" header="0.5" footer="0.5"/>
    <c:pageSetup paperSize="207" orientation="landscape"/>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on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0129897399189026"/>
          <c:y val="2.8523424538487645E-2"/>
        </c:manualLayout>
      </c:layout>
      <c:overlay val="0"/>
      <c:spPr>
        <a:noFill/>
        <a:ln w="25400">
          <a:noFill/>
        </a:ln>
      </c:spPr>
    </c:title>
    <c:autoTitleDeleted val="0"/>
    <c:plotArea>
      <c:layout>
        <c:manualLayout>
          <c:layoutTarget val="inner"/>
          <c:xMode val="edge"/>
          <c:yMode val="edge"/>
          <c:x val="8.7445961382204965E-2"/>
          <c:y val="0.23657718120805368"/>
          <c:w val="0.81298770037515267"/>
          <c:h val="0.60738255033557065"/>
        </c:manualLayout>
      </c:layout>
      <c:scatterChart>
        <c:scatterStyle val="lineMarker"/>
        <c:varyColors val="0"/>
        <c:ser>
          <c:idx val="0"/>
          <c:order val="0"/>
          <c:tx>
            <c:strRef>
              <c:f>'(2)(xxi) MIL on w DTCs '!$B$7:$D$7</c:f>
              <c:strCache>
                <c:ptCount val="1"/>
                <c:pt idx="0">
                  <c:v>LDGV</c:v>
                </c:pt>
              </c:strCache>
            </c:strRef>
          </c:tx>
          <c:marker>
            <c:symbol val="diamond"/>
            <c:size val="8"/>
          </c:marker>
          <c:xVal>
            <c:numRef>
              <c:f>'(2)(xxi) MIL on w DTCs '!$A$9:$A$24</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'(2)(xxi) MIL on w DTCs '!$D$9:$D$24</c:f>
              <c:numCache>
                <c:formatCode>0.0%</c:formatCode>
                <c:ptCount val="16"/>
                <c:pt idx="0">
                  <c:v>4.299002128424137E-2</c:v>
                </c:pt>
                <c:pt idx="1">
                  <c:v>3.1879981247069852E-2</c:v>
                </c:pt>
                <c:pt idx="2">
                  <c:v>2.6111598013438504E-2</c:v>
                </c:pt>
                <c:pt idx="3">
                  <c:v>2.2731747758951242E-2</c:v>
                </c:pt>
                <c:pt idx="4">
                  <c:v>1.8214290646130903E-2</c:v>
                </c:pt>
                <c:pt idx="5">
                  <c:v>1.4488705367986398E-2</c:v>
                </c:pt>
                <c:pt idx="6">
                  <c:v>1.1996232958622339E-2</c:v>
                </c:pt>
                <c:pt idx="7">
                  <c:v>8.9715861997513476E-3</c:v>
                </c:pt>
                <c:pt idx="8">
                  <c:v>6.9895979286253894E-3</c:v>
                </c:pt>
                <c:pt idx="9">
                  <c:v>4.9361686254884105E-3</c:v>
                </c:pt>
                <c:pt idx="10">
                  <c:v>2.9937878901279843E-3</c:v>
                </c:pt>
                <c:pt idx="11">
                  <c:v>2.3814671814671815E-3</c:v>
                </c:pt>
                <c:pt idx="12">
                  <c:v>1.5907898189451587E-3</c:v>
                </c:pt>
                <c:pt idx="13">
                  <c:v>1.2108375959079285E-3</c:v>
                </c:pt>
                <c:pt idx="14">
                  <c:v>8.0938891137191421E-4</c:v>
                </c:pt>
                <c:pt idx="15">
                  <c:v>0</c:v>
                </c:pt>
              </c:numCache>
            </c:numRef>
          </c:yVal>
          <c:smooth val="0"/>
          <c:extLst>
            <c:ext xmlns:c16="http://schemas.microsoft.com/office/drawing/2014/chart" uri="{C3380CC4-5D6E-409C-BE32-E72D297353CC}">
              <c16:uniqueId val="{00000000-C04E-42C2-921F-94019A57F62B}"/>
            </c:ext>
          </c:extLst>
        </c:ser>
        <c:ser>
          <c:idx val="1"/>
          <c:order val="1"/>
          <c:tx>
            <c:strRef>
              <c:f>'(2)(xxi) MIL on w DTCs '!$E$7:$G$7</c:f>
              <c:strCache>
                <c:ptCount val="1"/>
                <c:pt idx="0">
                  <c:v>MDGV</c:v>
                </c:pt>
              </c:strCache>
            </c:strRef>
          </c:tx>
          <c:marker>
            <c:symbol val="square"/>
            <c:size val="8"/>
          </c:marker>
          <c:xVal>
            <c:numRef>
              <c:f>'(2)(xxi) MIL on w DTCs '!$A$9:$A$24</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'(2)(xxi) MIL on w DTCs '!$G$9:$G$24</c:f>
              <c:numCache>
                <c:formatCode>0.0%</c:formatCode>
                <c:ptCount val="16"/>
                <c:pt idx="0">
                  <c:v>7.8438269433696806E-2</c:v>
                </c:pt>
                <c:pt idx="1">
                  <c:v>5.9330143540669858E-2</c:v>
                </c:pt>
                <c:pt idx="2">
                  <c:v>5.9644970414201186E-2</c:v>
                </c:pt>
                <c:pt idx="3">
                  <c:v>4.386317907444668E-2</c:v>
                </c:pt>
                <c:pt idx="4">
                  <c:v>3.4771410173857049E-2</c:v>
                </c:pt>
                <c:pt idx="5">
                  <c:v>3.1374634405743153E-2</c:v>
                </c:pt>
                <c:pt idx="6">
                  <c:v>2.7958236658932715E-2</c:v>
                </c:pt>
                <c:pt idx="7">
                  <c:v>2.2832349384735755E-2</c:v>
                </c:pt>
                <c:pt idx="8">
                  <c:v>1.7461590670697847E-2</c:v>
                </c:pt>
                <c:pt idx="9">
                  <c:v>1.2883845126835781E-2</c:v>
                </c:pt>
                <c:pt idx="10">
                  <c:v>8.5539714867617113E-3</c:v>
                </c:pt>
                <c:pt idx="11">
                  <c:v>6.0081286446368619E-3</c:v>
                </c:pt>
                <c:pt idx="12">
                  <c:v>5.5847295157122612E-3</c:v>
                </c:pt>
                <c:pt idx="13">
                  <c:v>3.9297556183224853E-3</c:v>
                </c:pt>
                <c:pt idx="14">
                  <c:v>3.5971223021582736E-3</c:v>
                </c:pt>
                <c:pt idx="15">
                  <c:v>0</c:v>
                </c:pt>
              </c:numCache>
            </c:numRef>
          </c:yVal>
          <c:smooth val="0"/>
          <c:extLst>
            <c:ext xmlns:c16="http://schemas.microsoft.com/office/drawing/2014/chart" uri="{C3380CC4-5D6E-409C-BE32-E72D297353CC}">
              <c16:uniqueId val="{00000001-C04E-42C2-921F-94019A57F62B}"/>
            </c:ext>
          </c:extLst>
        </c:ser>
        <c:ser>
          <c:idx val="2"/>
          <c:order val="2"/>
          <c:tx>
            <c:strRef>
              <c:f>'(2)(xxi) MIL on w DTCs '!$H$7:$J$7</c:f>
              <c:strCache>
                <c:ptCount val="1"/>
                <c:pt idx="0">
                  <c:v>LDDV</c:v>
                </c:pt>
              </c:strCache>
            </c:strRef>
          </c:tx>
          <c:marker>
            <c:symbol val="triangle"/>
            <c:size val="8"/>
          </c:marker>
          <c:xVal>
            <c:numRef>
              <c:f>'(2)(xxi) MIL on w DTCs '!$A$9:$A$24</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'(2)(xxi) MIL on w DTCs '!$J$9:$J$24</c:f>
              <c:numCache>
                <c:formatCode>0.0%</c:formatCode>
                <c:ptCount val="16"/>
                <c:pt idx="0">
                  <c:v>0.04</c:v>
                </c:pt>
                <c:pt idx="1">
                  <c:v>0.10280373831775701</c:v>
                </c:pt>
                <c:pt idx="2">
                  <c:v>8.8607594936708861E-2</c:v>
                </c:pt>
                <c:pt idx="3">
                  <c:v>6.7340067340067339E-2</c:v>
                </c:pt>
                <c:pt idx="4">
                  <c:v>4.6343975283213185E-2</c:v>
                </c:pt>
                <c:pt idx="5">
                  <c:v>3.9199999999999999E-2</c:v>
                </c:pt>
                <c:pt idx="6">
                  <c:v>3.8337513436044426E-2</c:v>
                </c:pt>
                <c:pt idx="7">
                  <c:v>1.6743407283382167E-2</c:v>
                </c:pt>
                <c:pt idx="8">
                  <c:v>1.6519823788546256E-2</c:v>
                </c:pt>
                <c:pt idx="9">
                  <c:v>1.2915129151291513E-2</c:v>
                </c:pt>
                <c:pt idx="10">
                  <c:v>8.5158150851581509E-3</c:v>
                </c:pt>
                <c:pt idx="11">
                  <c:v>1.5957446808510637E-2</c:v>
                </c:pt>
                <c:pt idx="12">
                  <c:v>3.5335689045936395E-3</c:v>
                </c:pt>
                <c:pt idx="13">
                  <c:v>5.1813471502590676E-3</c:v>
                </c:pt>
                <c:pt idx="14">
                  <c:v>0.02</c:v>
                </c:pt>
              </c:numCache>
            </c:numRef>
          </c:yVal>
          <c:smooth val="0"/>
          <c:extLst>
            <c:ext xmlns:c16="http://schemas.microsoft.com/office/drawing/2014/chart" uri="{C3380CC4-5D6E-409C-BE32-E72D297353CC}">
              <c16:uniqueId val="{00000002-C04E-42C2-921F-94019A57F62B}"/>
            </c:ext>
          </c:extLst>
        </c:ser>
        <c:ser>
          <c:idx val="3"/>
          <c:order val="3"/>
          <c:tx>
            <c:strRef>
              <c:f>'(2)(xxi) MIL on w DTCs '!$K$7:$M$7</c:f>
              <c:strCache>
                <c:ptCount val="1"/>
                <c:pt idx="0">
                  <c:v>MDDV</c:v>
                </c:pt>
              </c:strCache>
            </c:strRef>
          </c:tx>
          <c:xVal>
            <c:numRef>
              <c:f>'(2)(xxi) MIL on w DTCs '!$A$9:$A$24</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'(2)(xxi) MIL on w DTCs '!$M$9:$M$24</c:f>
              <c:numCache>
                <c:formatCode>0.0%</c:formatCode>
                <c:ptCount val="16"/>
                <c:pt idx="0">
                  <c:v>7.5412411626080131E-2</c:v>
                </c:pt>
                <c:pt idx="1">
                  <c:v>0.08</c:v>
                </c:pt>
                <c:pt idx="2">
                  <c:v>6.6252587991718431E-2</c:v>
                </c:pt>
                <c:pt idx="3">
                  <c:v>7.2580645161290328E-2</c:v>
                </c:pt>
                <c:pt idx="4">
                  <c:v>5.6878306878306875E-2</c:v>
                </c:pt>
                <c:pt idx="5">
                  <c:v>5.4480286738351258E-2</c:v>
                </c:pt>
                <c:pt idx="6">
                  <c:v>5.4176072234762979E-2</c:v>
                </c:pt>
                <c:pt idx="7">
                  <c:v>4.7940580688723838E-2</c:v>
                </c:pt>
                <c:pt idx="8">
                  <c:v>3.0354131534569982E-2</c:v>
                </c:pt>
                <c:pt idx="9">
                  <c:v>3.6240090600226503E-2</c:v>
                </c:pt>
                <c:pt idx="10">
                  <c:v>2.7305104867431738E-2</c:v>
                </c:pt>
                <c:pt idx="11">
                  <c:v>1.9321004692243997E-2</c:v>
                </c:pt>
                <c:pt idx="12">
                  <c:v>1.0882238631947143E-2</c:v>
                </c:pt>
                <c:pt idx="13">
                  <c:v>7.0528967254408059E-3</c:v>
                </c:pt>
                <c:pt idx="14">
                  <c:v>0</c:v>
                </c:pt>
                <c:pt idx="15">
                  <c:v>0</c:v>
                </c:pt>
              </c:numCache>
            </c:numRef>
          </c:yVal>
          <c:smooth val="0"/>
          <c:extLst>
            <c:ext xmlns:c16="http://schemas.microsoft.com/office/drawing/2014/chart" uri="{C3380CC4-5D6E-409C-BE32-E72D297353CC}">
              <c16:uniqueId val="{00000003-C04E-42C2-921F-94019A57F62B}"/>
            </c:ext>
          </c:extLst>
        </c:ser>
        <c:dLbls>
          <c:showLegendKey val="0"/>
          <c:showVal val="0"/>
          <c:showCatName val="0"/>
          <c:showSerName val="0"/>
          <c:showPercent val="0"/>
          <c:showBubbleSize val="0"/>
        </c:dLbls>
        <c:axId val="116368512"/>
        <c:axId val="116370432"/>
      </c:scatterChart>
      <c:valAx>
        <c:axId val="116368512"/>
        <c:scaling>
          <c:orientation val="minMax"/>
          <c:max val="2023"/>
          <c:min val="2008"/>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4848521207576331"/>
              <c:y val="0.9093959743326398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6370432"/>
        <c:crosses val="autoZero"/>
        <c:crossBetween val="midCat"/>
        <c:majorUnit val="1"/>
      </c:valAx>
      <c:valAx>
        <c:axId val="116370432"/>
        <c:scaling>
          <c:orientation val="minMax"/>
          <c:max val="0.2"/>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On with</a:t>
                </a:r>
                <a:r>
                  <a:rPr lang="en-US" baseline="0"/>
                  <a:t> DTCs </a:t>
                </a:r>
                <a:r>
                  <a:rPr lang="en-US"/>
                  <a:t>Rate (%)</a:t>
                </a:r>
              </a:p>
            </c:rich>
          </c:tx>
          <c:layout>
            <c:manualLayout>
              <c:xMode val="edge"/>
              <c:yMode val="edge"/>
              <c:x val="1.7316017316017323E-2"/>
              <c:y val="0.392617386037450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6368512"/>
        <c:crosses val="autoZero"/>
        <c:crossBetween val="midCat"/>
        <c:majorUnit val="0.05"/>
      </c:valAx>
      <c:spPr>
        <a:noFill/>
        <a:ln w="12700">
          <a:solidFill>
            <a:srgbClr val="808080"/>
          </a:solidFill>
          <a:prstDash val="solid"/>
        </a:ln>
      </c:spPr>
    </c:plotArea>
    <c:legend>
      <c:legendPos val="r"/>
      <c:layout>
        <c:manualLayout>
          <c:xMode val="edge"/>
          <c:yMode val="edge"/>
          <c:x val="0.69576818590277278"/>
          <c:y val="0.29618708551077222"/>
          <c:w val="0.17572026123235585"/>
          <c:h val="6.893493077140024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on with DTCs Present </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30164217804667248"/>
          <c:y val="2.8619528619528632E-2"/>
        </c:manualLayout>
      </c:layout>
      <c:overlay val="0"/>
      <c:spPr>
        <a:noFill/>
        <a:ln w="25400">
          <a:noFill/>
        </a:ln>
      </c:spPr>
    </c:title>
    <c:autoTitleDeleted val="0"/>
    <c:plotArea>
      <c:layout>
        <c:manualLayout>
          <c:layoutTarget val="inner"/>
          <c:xMode val="edge"/>
          <c:yMode val="edge"/>
          <c:x val="0.10112359550561822"/>
          <c:y val="0.19697002079719891"/>
          <c:w val="0.80812445980985304"/>
          <c:h val="0.64646570928311364"/>
        </c:manualLayout>
      </c:layout>
      <c:lineChart>
        <c:grouping val="standard"/>
        <c:varyColors val="0"/>
        <c:ser>
          <c:idx val="0"/>
          <c:order val="0"/>
          <c:tx>
            <c:strRef>
              <c:f>'(2)(xxi) MIL on w DTCs '!$B$7:$D$7</c:f>
              <c:strCache>
                <c:ptCount val="1"/>
                <c:pt idx="0">
                  <c:v>LDGV</c:v>
                </c:pt>
              </c:strCache>
            </c:strRef>
          </c:tx>
          <c:marker>
            <c:symbol val="diamond"/>
            <c:size val="8"/>
          </c:marker>
          <c:cat>
            <c:numRef>
              <c:f>'(2)(xxi) MIL on w DTCs '!$A$9:$A$24</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'(2)(xxi) MIL on w DTCs '!$B$9:$B$24</c:f>
              <c:numCache>
                <c:formatCode>#,##0</c:formatCode>
                <c:ptCount val="16"/>
                <c:pt idx="0">
                  <c:v>6221</c:v>
                </c:pt>
                <c:pt idx="1">
                  <c:v>4012</c:v>
                </c:pt>
                <c:pt idx="2">
                  <c:v>4469</c:v>
                </c:pt>
                <c:pt idx="3">
                  <c:v>4387</c:v>
                </c:pt>
                <c:pt idx="4">
                  <c:v>3957</c:v>
                </c:pt>
                <c:pt idx="5">
                  <c:v>3579</c:v>
                </c:pt>
                <c:pt idx="6">
                  <c:v>3210</c:v>
                </c:pt>
                <c:pt idx="7">
                  <c:v>2771</c:v>
                </c:pt>
                <c:pt idx="8">
                  <c:v>2165</c:v>
                </c:pt>
                <c:pt idx="9">
                  <c:v>1588</c:v>
                </c:pt>
                <c:pt idx="10">
                  <c:v>960</c:v>
                </c:pt>
                <c:pt idx="11">
                  <c:v>771</c:v>
                </c:pt>
                <c:pt idx="12">
                  <c:v>388</c:v>
                </c:pt>
                <c:pt idx="13">
                  <c:v>303</c:v>
                </c:pt>
                <c:pt idx="14">
                  <c:v>32</c:v>
                </c:pt>
                <c:pt idx="15">
                  <c:v>0</c:v>
                </c:pt>
              </c:numCache>
            </c:numRef>
          </c:val>
          <c:smooth val="0"/>
          <c:extLst>
            <c:ext xmlns:c16="http://schemas.microsoft.com/office/drawing/2014/chart" uri="{C3380CC4-5D6E-409C-BE32-E72D297353CC}">
              <c16:uniqueId val="{00000000-0443-4E61-889F-1E7053FC60D2}"/>
            </c:ext>
          </c:extLst>
        </c:ser>
        <c:ser>
          <c:idx val="1"/>
          <c:order val="1"/>
          <c:tx>
            <c:strRef>
              <c:f>'(2)(xxi) MIL on w DTCs '!$E$7:$G$7</c:f>
              <c:strCache>
                <c:ptCount val="1"/>
                <c:pt idx="0">
                  <c:v>MDGV</c:v>
                </c:pt>
              </c:strCache>
            </c:strRef>
          </c:tx>
          <c:marker>
            <c:symbol val="square"/>
            <c:size val="8"/>
          </c:marker>
          <c:cat>
            <c:numRef>
              <c:f>'(2)(xxi) MIL on w DTCs '!$A$9:$A$24</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'(2)(xxi) MIL on w DTCs '!$E$9:$E$24</c:f>
              <c:numCache>
                <c:formatCode>#,##0</c:formatCode>
                <c:ptCount val="16"/>
                <c:pt idx="0">
                  <c:v>446</c:v>
                </c:pt>
                <c:pt idx="1">
                  <c:v>248</c:v>
                </c:pt>
                <c:pt idx="2">
                  <c:v>252</c:v>
                </c:pt>
                <c:pt idx="3">
                  <c:v>327</c:v>
                </c:pt>
                <c:pt idx="4">
                  <c:v>270</c:v>
                </c:pt>
                <c:pt idx="5">
                  <c:v>236</c:v>
                </c:pt>
                <c:pt idx="6">
                  <c:v>241</c:v>
                </c:pt>
                <c:pt idx="7">
                  <c:v>321</c:v>
                </c:pt>
                <c:pt idx="8">
                  <c:v>283</c:v>
                </c:pt>
                <c:pt idx="9">
                  <c:v>193</c:v>
                </c:pt>
                <c:pt idx="10">
                  <c:v>105</c:v>
                </c:pt>
                <c:pt idx="11">
                  <c:v>102</c:v>
                </c:pt>
                <c:pt idx="12">
                  <c:v>67</c:v>
                </c:pt>
                <c:pt idx="13">
                  <c:v>32</c:v>
                </c:pt>
                <c:pt idx="14">
                  <c:v>6</c:v>
                </c:pt>
                <c:pt idx="15">
                  <c:v>0</c:v>
                </c:pt>
              </c:numCache>
            </c:numRef>
          </c:val>
          <c:smooth val="0"/>
          <c:extLst>
            <c:ext xmlns:c16="http://schemas.microsoft.com/office/drawing/2014/chart" uri="{C3380CC4-5D6E-409C-BE32-E72D297353CC}">
              <c16:uniqueId val="{00000001-0443-4E61-889F-1E7053FC60D2}"/>
            </c:ext>
          </c:extLst>
        </c:ser>
        <c:ser>
          <c:idx val="2"/>
          <c:order val="2"/>
          <c:tx>
            <c:strRef>
              <c:f>'(2)(xxi) MIL on w DTCs '!$H$7:$J$7</c:f>
              <c:strCache>
                <c:ptCount val="1"/>
                <c:pt idx="0">
                  <c:v>LDDV</c:v>
                </c:pt>
              </c:strCache>
            </c:strRef>
          </c:tx>
          <c:marker>
            <c:symbol val="triangle"/>
            <c:size val="8"/>
          </c:marker>
          <c:cat>
            <c:numRef>
              <c:f>'(2)(xxi) MIL on w DTCs '!$A$9:$A$24</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'(2)(xxi) MIL on w DTCs '!$H$9:$H$24</c:f>
              <c:numCache>
                <c:formatCode>#,##0</c:formatCode>
                <c:ptCount val="16"/>
                <c:pt idx="0">
                  <c:v>3</c:v>
                </c:pt>
                <c:pt idx="1">
                  <c:v>11</c:v>
                </c:pt>
                <c:pt idx="2">
                  <c:v>21</c:v>
                </c:pt>
                <c:pt idx="3">
                  <c:v>40</c:v>
                </c:pt>
                <c:pt idx="4">
                  <c:v>45</c:v>
                </c:pt>
                <c:pt idx="5">
                  <c:v>49</c:v>
                </c:pt>
                <c:pt idx="6">
                  <c:v>107</c:v>
                </c:pt>
                <c:pt idx="7">
                  <c:v>40</c:v>
                </c:pt>
                <c:pt idx="8">
                  <c:v>15</c:v>
                </c:pt>
                <c:pt idx="9">
                  <c:v>7</c:v>
                </c:pt>
                <c:pt idx="10">
                  <c:v>7</c:v>
                </c:pt>
                <c:pt idx="11">
                  <c:v>3</c:v>
                </c:pt>
                <c:pt idx="12">
                  <c:v>2</c:v>
                </c:pt>
                <c:pt idx="13">
                  <c:v>6</c:v>
                </c:pt>
                <c:pt idx="14">
                  <c:v>1</c:v>
                </c:pt>
              </c:numCache>
            </c:numRef>
          </c:val>
          <c:smooth val="0"/>
          <c:extLst>
            <c:ext xmlns:c16="http://schemas.microsoft.com/office/drawing/2014/chart" uri="{C3380CC4-5D6E-409C-BE32-E72D297353CC}">
              <c16:uniqueId val="{00000002-0443-4E61-889F-1E7053FC60D2}"/>
            </c:ext>
          </c:extLst>
        </c:ser>
        <c:ser>
          <c:idx val="3"/>
          <c:order val="3"/>
          <c:tx>
            <c:strRef>
              <c:f>'(2)(xxi) MIL on w DTCs '!$K$7:$M$7</c:f>
              <c:strCache>
                <c:ptCount val="1"/>
                <c:pt idx="0">
                  <c:v>MDDV</c:v>
                </c:pt>
              </c:strCache>
            </c:strRef>
          </c:tx>
          <c:val>
            <c:numRef>
              <c:f>'(2)(xxi) MIL on w DTCs '!$M$9:$M$24</c:f>
              <c:numCache>
                <c:formatCode>0.0%</c:formatCode>
                <c:ptCount val="16"/>
                <c:pt idx="0">
                  <c:v>7.5412411626080131E-2</c:v>
                </c:pt>
                <c:pt idx="1">
                  <c:v>0.08</c:v>
                </c:pt>
                <c:pt idx="2">
                  <c:v>6.6252587991718431E-2</c:v>
                </c:pt>
                <c:pt idx="3">
                  <c:v>7.2580645161290328E-2</c:v>
                </c:pt>
                <c:pt idx="4">
                  <c:v>5.6878306878306875E-2</c:v>
                </c:pt>
                <c:pt idx="5">
                  <c:v>5.4480286738351258E-2</c:v>
                </c:pt>
                <c:pt idx="6">
                  <c:v>5.4176072234762979E-2</c:v>
                </c:pt>
                <c:pt idx="7">
                  <c:v>4.7940580688723838E-2</c:v>
                </c:pt>
                <c:pt idx="8">
                  <c:v>3.0354131534569982E-2</c:v>
                </c:pt>
                <c:pt idx="9">
                  <c:v>3.6240090600226503E-2</c:v>
                </c:pt>
                <c:pt idx="10">
                  <c:v>2.7305104867431738E-2</c:v>
                </c:pt>
                <c:pt idx="11">
                  <c:v>1.9321004692243997E-2</c:v>
                </c:pt>
                <c:pt idx="12">
                  <c:v>1.0882238631947143E-2</c:v>
                </c:pt>
                <c:pt idx="13">
                  <c:v>7.0528967254408059E-3</c:v>
                </c:pt>
                <c:pt idx="14">
                  <c:v>0</c:v>
                </c:pt>
                <c:pt idx="15">
                  <c:v>0</c:v>
                </c:pt>
              </c:numCache>
            </c:numRef>
          </c:val>
          <c:smooth val="0"/>
          <c:extLst>
            <c:ext xmlns:c16="http://schemas.microsoft.com/office/drawing/2014/chart" uri="{C3380CC4-5D6E-409C-BE32-E72D297353CC}">
              <c16:uniqueId val="{00000003-0443-4E61-889F-1E7053FC60D2}"/>
            </c:ext>
          </c:extLst>
        </c:ser>
        <c:dLbls>
          <c:showLegendKey val="0"/>
          <c:showVal val="0"/>
          <c:showCatName val="0"/>
          <c:showSerName val="0"/>
          <c:showPercent val="0"/>
          <c:showBubbleSize val="0"/>
        </c:dLbls>
        <c:marker val="1"/>
        <c:smooth val="0"/>
        <c:axId val="116432256"/>
        <c:axId val="116442624"/>
      </c:lineChart>
      <c:catAx>
        <c:axId val="116432256"/>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980985306828032"/>
              <c:y val="0.9090923230555776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6442624"/>
        <c:crosses val="autoZero"/>
        <c:auto val="1"/>
        <c:lblAlgn val="ctr"/>
        <c:lblOffset val="100"/>
        <c:tickLblSkip val="1"/>
        <c:tickMarkSkip val="1"/>
        <c:noMultiLvlLbl val="0"/>
      </c:catAx>
      <c:valAx>
        <c:axId val="116442624"/>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On</a:t>
                </a:r>
              </a:p>
            </c:rich>
          </c:tx>
          <c:layout>
            <c:manualLayout>
              <c:xMode val="edge"/>
              <c:yMode val="edge"/>
              <c:x val="1.8150388936905803E-2"/>
              <c:y val="0.382155589137218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6432256"/>
        <c:crosses val="autoZero"/>
        <c:crossBetween val="midCat"/>
      </c:valAx>
      <c:spPr>
        <a:noFill/>
        <a:ln w="12700">
          <a:solidFill>
            <a:srgbClr val="808080"/>
          </a:solidFill>
          <a:prstDash val="solid"/>
        </a:ln>
      </c:spPr>
    </c:plotArea>
    <c:legend>
      <c:legendPos val="r"/>
      <c:layout>
        <c:manualLayout>
          <c:xMode val="edge"/>
          <c:yMode val="edge"/>
          <c:x val="0.740756898625194"/>
          <c:y val="0.21341872665475881"/>
          <c:w val="0.1401428870692901"/>
          <c:h val="7.0416069330259096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MIL Commanded off and No DTCs Present</a:t>
            </a:r>
          </a:p>
          <a:p>
            <a:pPr>
              <a:defRPr sz="155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 </a:t>
            </a:r>
          </a:p>
        </c:rich>
      </c:tx>
      <c:layout>
        <c:manualLayout>
          <c:xMode val="edge"/>
          <c:yMode val="edge"/>
          <c:x val="0.27456410923841312"/>
          <c:y val="2.861965187268908E-2"/>
        </c:manualLayout>
      </c:layout>
      <c:overlay val="0"/>
      <c:spPr>
        <a:noFill/>
        <a:ln w="25400">
          <a:noFill/>
        </a:ln>
      </c:spPr>
    </c:title>
    <c:autoTitleDeleted val="0"/>
    <c:plotArea>
      <c:layout>
        <c:manualLayout>
          <c:layoutTarget val="inner"/>
          <c:xMode val="edge"/>
          <c:yMode val="edge"/>
          <c:x val="0.11386603415729959"/>
          <c:y val="0.19865352524845109"/>
          <c:w val="0.79063431781802262"/>
          <c:h val="0.64478220483185511"/>
        </c:manualLayout>
      </c:layout>
      <c:scatterChart>
        <c:scatterStyle val="lineMarker"/>
        <c:varyColors val="0"/>
        <c:ser>
          <c:idx val="0"/>
          <c:order val="0"/>
          <c:tx>
            <c:strRef>
              <c:f>'(2)(xxii) MIL off no DTCs '!$B$8:$D$8</c:f>
              <c:strCache>
                <c:ptCount val="1"/>
                <c:pt idx="0">
                  <c:v>LDGV</c:v>
                </c:pt>
              </c:strCache>
            </c:strRef>
          </c:tx>
          <c:marker>
            <c:symbol val="diamond"/>
            <c:size val="8"/>
          </c:marker>
          <c:xVal>
            <c:numRef>
              <c:f>'(2)(xxii) MIL off no DTCs '!$A$10:$A$25</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'(2)(xxii) MIL off no DTCs '!$B$10:$B$25</c:f>
              <c:numCache>
                <c:formatCode>#,##0</c:formatCode>
                <c:ptCount val="16"/>
                <c:pt idx="0">
                  <c:v>124899</c:v>
                </c:pt>
                <c:pt idx="1">
                  <c:v>111893</c:v>
                </c:pt>
                <c:pt idx="2">
                  <c:v>154439</c:v>
                </c:pt>
                <c:pt idx="3">
                  <c:v>175559</c:v>
                </c:pt>
                <c:pt idx="4">
                  <c:v>199705</c:v>
                </c:pt>
                <c:pt idx="5">
                  <c:v>228873</c:v>
                </c:pt>
                <c:pt idx="6">
                  <c:v>250727</c:v>
                </c:pt>
                <c:pt idx="7">
                  <c:v>294447</c:v>
                </c:pt>
                <c:pt idx="8">
                  <c:v>297742</c:v>
                </c:pt>
                <c:pt idx="9">
                  <c:v>311219</c:v>
                </c:pt>
                <c:pt idx="10">
                  <c:v>313940</c:v>
                </c:pt>
                <c:pt idx="11">
                  <c:v>317323</c:v>
                </c:pt>
                <c:pt idx="12">
                  <c:v>240142</c:v>
                </c:pt>
                <c:pt idx="13">
                  <c:v>247262</c:v>
                </c:pt>
                <c:pt idx="14">
                  <c:v>39148</c:v>
                </c:pt>
                <c:pt idx="15">
                  <c:v>347</c:v>
                </c:pt>
              </c:numCache>
            </c:numRef>
          </c:yVal>
          <c:smooth val="0"/>
          <c:extLst>
            <c:ext xmlns:c16="http://schemas.microsoft.com/office/drawing/2014/chart" uri="{C3380CC4-5D6E-409C-BE32-E72D297353CC}">
              <c16:uniqueId val="{00000000-7DB5-496F-ABFF-729D73BF3C4B}"/>
            </c:ext>
          </c:extLst>
        </c:ser>
        <c:ser>
          <c:idx val="1"/>
          <c:order val="1"/>
          <c:tx>
            <c:strRef>
              <c:f>'(2)(xxii) MIL off no DTCs '!$E$8:$G$8</c:f>
              <c:strCache>
                <c:ptCount val="1"/>
                <c:pt idx="0">
                  <c:v>MDGV</c:v>
                </c:pt>
              </c:strCache>
            </c:strRef>
          </c:tx>
          <c:marker>
            <c:symbol val="square"/>
            <c:size val="8"/>
          </c:marker>
          <c:xVal>
            <c:numRef>
              <c:f>'(2)(xxii) MIL off no DTCs '!$A$10:$A$25</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'(2)(xxii) MIL off no DTCs '!$E$10:$E$25</c:f>
              <c:numCache>
                <c:formatCode>#,##0</c:formatCode>
                <c:ptCount val="16"/>
                <c:pt idx="0">
                  <c:v>4738</c:v>
                </c:pt>
                <c:pt idx="1">
                  <c:v>3571</c:v>
                </c:pt>
                <c:pt idx="2">
                  <c:v>3611</c:v>
                </c:pt>
                <c:pt idx="3">
                  <c:v>6567</c:v>
                </c:pt>
                <c:pt idx="4">
                  <c:v>6960</c:v>
                </c:pt>
                <c:pt idx="5">
                  <c:v>6770</c:v>
                </c:pt>
                <c:pt idx="6">
                  <c:v>7855</c:v>
                </c:pt>
                <c:pt idx="7">
                  <c:v>12836</c:v>
                </c:pt>
                <c:pt idx="8">
                  <c:v>15256</c:v>
                </c:pt>
                <c:pt idx="9">
                  <c:v>14229</c:v>
                </c:pt>
                <c:pt idx="10">
                  <c:v>11824</c:v>
                </c:pt>
                <c:pt idx="11">
                  <c:v>16436</c:v>
                </c:pt>
                <c:pt idx="12">
                  <c:v>11640</c:v>
                </c:pt>
                <c:pt idx="13">
                  <c:v>7896</c:v>
                </c:pt>
                <c:pt idx="14">
                  <c:v>1598</c:v>
                </c:pt>
                <c:pt idx="15">
                  <c:v>7</c:v>
                </c:pt>
              </c:numCache>
            </c:numRef>
          </c:yVal>
          <c:smooth val="0"/>
          <c:extLst>
            <c:ext xmlns:c16="http://schemas.microsoft.com/office/drawing/2014/chart" uri="{C3380CC4-5D6E-409C-BE32-E72D297353CC}">
              <c16:uniqueId val="{00000001-7DB5-496F-ABFF-729D73BF3C4B}"/>
            </c:ext>
          </c:extLst>
        </c:ser>
        <c:ser>
          <c:idx val="2"/>
          <c:order val="2"/>
          <c:tx>
            <c:strRef>
              <c:f>'(2)(xxii) MIL off no DTCs '!$H$8:$J$8</c:f>
              <c:strCache>
                <c:ptCount val="1"/>
                <c:pt idx="0">
                  <c:v>LDDV</c:v>
                </c:pt>
              </c:strCache>
            </c:strRef>
          </c:tx>
          <c:marker>
            <c:symbol val="triangle"/>
            <c:size val="8"/>
          </c:marker>
          <c:xVal>
            <c:numRef>
              <c:f>'(2)(xxii) MIL off no DTCs '!$A$10:$A$25</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'(2)(xxii) MIL off no DTCs '!$H$10:$H$25</c:f>
              <c:numCache>
                <c:formatCode>#,##0</c:formatCode>
                <c:ptCount val="16"/>
                <c:pt idx="0">
                  <c:v>58</c:v>
                </c:pt>
                <c:pt idx="1">
                  <c:v>80</c:v>
                </c:pt>
                <c:pt idx="2">
                  <c:v>182</c:v>
                </c:pt>
                <c:pt idx="3">
                  <c:v>493</c:v>
                </c:pt>
                <c:pt idx="4">
                  <c:v>836</c:v>
                </c:pt>
                <c:pt idx="5">
                  <c:v>1100</c:v>
                </c:pt>
                <c:pt idx="6">
                  <c:v>2475</c:v>
                </c:pt>
                <c:pt idx="7">
                  <c:v>2137</c:v>
                </c:pt>
                <c:pt idx="8">
                  <c:v>817</c:v>
                </c:pt>
                <c:pt idx="9">
                  <c:v>491</c:v>
                </c:pt>
                <c:pt idx="10">
                  <c:v>768</c:v>
                </c:pt>
                <c:pt idx="11">
                  <c:v>174</c:v>
                </c:pt>
                <c:pt idx="12">
                  <c:v>509</c:v>
                </c:pt>
                <c:pt idx="13">
                  <c:v>1083</c:v>
                </c:pt>
                <c:pt idx="14">
                  <c:v>45</c:v>
                </c:pt>
              </c:numCache>
            </c:numRef>
          </c:yVal>
          <c:smooth val="0"/>
          <c:extLst>
            <c:ext xmlns:c16="http://schemas.microsoft.com/office/drawing/2014/chart" uri="{C3380CC4-5D6E-409C-BE32-E72D297353CC}">
              <c16:uniqueId val="{00000002-7DB5-496F-ABFF-729D73BF3C4B}"/>
            </c:ext>
          </c:extLst>
        </c:ser>
        <c:dLbls>
          <c:showLegendKey val="0"/>
          <c:showVal val="0"/>
          <c:showCatName val="0"/>
          <c:showSerName val="0"/>
          <c:showPercent val="0"/>
          <c:showBubbleSize val="0"/>
        </c:dLbls>
        <c:axId val="117773824"/>
        <c:axId val="117775744"/>
      </c:scatterChart>
      <c:valAx>
        <c:axId val="117773824"/>
        <c:scaling>
          <c:orientation val="minMax"/>
          <c:max val="2023"/>
          <c:min val="2008"/>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09737556910069"/>
              <c:y val="0.9090923384966896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7775744"/>
        <c:crosses val="autoZero"/>
        <c:crossBetween val="midCat"/>
        <c:majorUnit val="1"/>
      </c:valAx>
      <c:valAx>
        <c:axId val="117775744"/>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Number of MIL Off</a:t>
                </a:r>
              </a:p>
            </c:rich>
          </c:tx>
          <c:layout>
            <c:manualLayout>
              <c:xMode val="edge"/>
              <c:yMode val="edge"/>
              <c:x val="1.7447199265381193E-2"/>
              <c:y val="0.382155506692708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7773824"/>
        <c:crosses val="autoZero"/>
        <c:crossBetween val="midCat"/>
      </c:valAx>
      <c:spPr>
        <a:noFill/>
        <a:ln w="12700">
          <a:solidFill>
            <a:srgbClr val="808080"/>
          </a:solidFill>
          <a:prstDash val="solid"/>
        </a:ln>
      </c:spPr>
    </c:plotArea>
    <c:legend>
      <c:legendPos val="r"/>
      <c:layout>
        <c:manualLayout>
          <c:xMode val="edge"/>
          <c:yMode val="edge"/>
          <c:x val="0.78971610642333612"/>
          <c:y val="0.22966034861866916"/>
          <c:w val="9.6418829189051244E-2"/>
          <c:h val="0.1144782799185983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98900091659041"/>
          <c:y val="0.22375215146299907"/>
          <c:w val="0.73693858845096238"/>
          <c:h val="0.62306368330464712"/>
        </c:manualLayout>
      </c:layout>
      <c:lineChart>
        <c:grouping val="standard"/>
        <c:varyColors val="0"/>
        <c:ser>
          <c:idx val="0"/>
          <c:order val="0"/>
          <c:tx>
            <c:strRef>
              <c:f>'(2)(xxii) MIL off no DTCs '!$B$8:$D$8</c:f>
              <c:strCache>
                <c:ptCount val="1"/>
                <c:pt idx="0">
                  <c:v>LDGV</c:v>
                </c:pt>
              </c:strCache>
            </c:strRef>
          </c:tx>
          <c:marker>
            <c:symbol val="diamond"/>
            <c:size val="5"/>
          </c:marker>
          <c:cat>
            <c:numRef>
              <c:f>'(2)(xxii) MIL off no DTCs '!$A$10:$A$25</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'(2)(xxii) MIL off no DTCs '!$D$10:$D$25</c:f>
              <c:numCache>
                <c:formatCode>0.0%</c:formatCode>
                <c:ptCount val="16"/>
                <c:pt idx="0">
                  <c:v>0.86311053984575836</c:v>
                </c:pt>
                <c:pt idx="1">
                  <c:v>0.88911932743728495</c:v>
                </c:pt>
                <c:pt idx="2">
                  <c:v>0.90236050248320188</c:v>
                </c:pt>
                <c:pt idx="3">
                  <c:v>0.90967925799264215</c:v>
                </c:pt>
                <c:pt idx="4">
                  <c:v>0.9192532002743421</c:v>
                </c:pt>
                <c:pt idx="5">
                  <c:v>0.92653631284916205</c:v>
                </c:pt>
                <c:pt idx="6">
                  <c:v>0.93700295981822534</c:v>
                </c:pt>
                <c:pt idx="7">
                  <c:v>0.95332249792789059</c:v>
                </c:pt>
                <c:pt idx="8">
                  <c:v>0.96124566580359394</c:v>
                </c:pt>
                <c:pt idx="9">
                  <c:v>0.96739890645836113</c:v>
                </c:pt>
                <c:pt idx="10">
                  <c:v>0.97903101065289522</c:v>
                </c:pt>
                <c:pt idx="11">
                  <c:v>0.98014826254826259</c:v>
                </c:pt>
                <c:pt idx="12">
                  <c:v>0.98457589871424822</c:v>
                </c:pt>
                <c:pt idx="13">
                  <c:v>0.98809942455242972</c:v>
                </c:pt>
                <c:pt idx="14">
                  <c:v>0.99018615944961552</c:v>
                </c:pt>
                <c:pt idx="15">
                  <c:v>0.98022598870056499</c:v>
                </c:pt>
              </c:numCache>
            </c:numRef>
          </c:val>
          <c:smooth val="0"/>
          <c:extLst>
            <c:ext xmlns:c16="http://schemas.microsoft.com/office/drawing/2014/chart" uri="{C3380CC4-5D6E-409C-BE32-E72D297353CC}">
              <c16:uniqueId val="{00000000-3728-4646-8798-266C605BD52B}"/>
            </c:ext>
          </c:extLst>
        </c:ser>
        <c:ser>
          <c:idx val="1"/>
          <c:order val="1"/>
          <c:tx>
            <c:strRef>
              <c:f>'(2)(xxii) MIL off no DTCs '!$E$8:$G$8</c:f>
              <c:strCache>
                <c:ptCount val="1"/>
                <c:pt idx="0">
                  <c:v>MDGV</c:v>
                </c:pt>
              </c:strCache>
            </c:strRef>
          </c:tx>
          <c:marker>
            <c:symbol val="square"/>
            <c:size val="5"/>
          </c:marker>
          <c:val>
            <c:numRef>
              <c:f>'(2)(xxii) MIL off no DTCs '!$G$10:$G$25</c:f>
              <c:numCache>
                <c:formatCode>0.0%</c:formatCode>
                <c:ptCount val="16"/>
                <c:pt idx="0">
                  <c:v>0.83327470981357721</c:v>
                </c:pt>
                <c:pt idx="1">
                  <c:v>0.85430622009569379</c:v>
                </c:pt>
                <c:pt idx="2">
                  <c:v>0.8546745562130178</c:v>
                </c:pt>
                <c:pt idx="3">
                  <c:v>0.88088531187122732</c:v>
                </c:pt>
                <c:pt idx="4">
                  <c:v>0.8963296844816484</c:v>
                </c:pt>
                <c:pt idx="5">
                  <c:v>0.90002658867322516</c:v>
                </c:pt>
                <c:pt idx="6">
                  <c:v>0.91125290023201855</c:v>
                </c:pt>
                <c:pt idx="7">
                  <c:v>0.91300946013229956</c:v>
                </c:pt>
                <c:pt idx="8">
                  <c:v>0.94132165113839694</c:v>
                </c:pt>
                <c:pt idx="9">
                  <c:v>0.94986648865153533</c:v>
                </c:pt>
                <c:pt idx="10">
                  <c:v>0.96325865580448067</c:v>
                </c:pt>
                <c:pt idx="11">
                  <c:v>0.9681333568946221</c:v>
                </c:pt>
                <c:pt idx="12">
                  <c:v>0.97024256064016001</c:v>
                </c:pt>
                <c:pt idx="13">
                  <c:v>0.96966719882107333</c:v>
                </c:pt>
                <c:pt idx="14">
                  <c:v>0.95803357314148685</c:v>
                </c:pt>
                <c:pt idx="15">
                  <c:v>1</c:v>
                </c:pt>
              </c:numCache>
            </c:numRef>
          </c:val>
          <c:smooth val="0"/>
          <c:extLst>
            <c:ext xmlns:c16="http://schemas.microsoft.com/office/drawing/2014/chart" uri="{C3380CC4-5D6E-409C-BE32-E72D297353CC}">
              <c16:uniqueId val="{00000001-3728-4646-8798-266C605BD52B}"/>
            </c:ext>
          </c:extLst>
        </c:ser>
        <c:ser>
          <c:idx val="2"/>
          <c:order val="2"/>
          <c:tx>
            <c:strRef>
              <c:f>'(2)(xxii) MIL off no DTCs '!$H$8:$J$8</c:f>
              <c:strCache>
                <c:ptCount val="1"/>
                <c:pt idx="0">
                  <c:v>LDDV</c:v>
                </c:pt>
              </c:strCache>
            </c:strRef>
          </c:tx>
          <c:val>
            <c:numRef>
              <c:f>'(2)(xxii) MIL off no DTCs '!$J$10:$J$25</c:f>
              <c:numCache>
                <c:formatCode>0.0%</c:formatCode>
                <c:ptCount val="16"/>
                <c:pt idx="0">
                  <c:v>0.77333333333333332</c:v>
                </c:pt>
                <c:pt idx="1">
                  <c:v>0.74766355140186913</c:v>
                </c:pt>
                <c:pt idx="2">
                  <c:v>0.76793248945147674</c:v>
                </c:pt>
                <c:pt idx="3">
                  <c:v>0.82996632996633002</c:v>
                </c:pt>
                <c:pt idx="4">
                  <c:v>0.86096807415036047</c:v>
                </c:pt>
                <c:pt idx="5">
                  <c:v>0.88</c:v>
                </c:pt>
                <c:pt idx="6">
                  <c:v>0.88677893228233606</c:v>
                </c:pt>
                <c:pt idx="7">
                  <c:v>0.89451653411469234</c:v>
                </c:pt>
                <c:pt idx="8">
                  <c:v>0.89977973568281944</c:v>
                </c:pt>
                <c:pt idx="9">
                  <c:v>0.90590405904059046</c:v>
                </c:pt>
                <c:pt idx="10">
                  <c:v>0.93430656934306566</c:v>
                </c:pt>
                <c:pt idx="11">
                  <c:v>0.92553191489361697</c:v>
                </c:pt>
                <c:pt idx="12">
                  <c:v>0.89929328621908122</c:v>
                </c:pt>
                <c:pt idx="13">
                  <c:v>0.93523316062176165</c:v>
                </c:pt>
                <c:pt idx="14">
                  <c:v>0.9</c:v>
                </c:pt>
              </c:numCache>
            </c:numRef>
          </c:val>
          <c:smooth val="0"/>
          <c:extLst>
            <c:ext xmlns:c16="http://schemas.microsoft.com/office/drawing/2014/chart" uri="{C3380CC4-5D6E-409C-BE32-E72D297353CC}">
              <c16:uniqueId val="{00000002-3728-4646-8798-266C605BD52B}"/>
            </c:ext>
          </c:extLst>
        </c:ser>
        <c:ser>
          <c:idx val="3"/>
          <c:order val="3"/>
          <c:tx>
            <c:strRef>
              <c:f>'(2)(xxii) MIL off no DTCs '!$K$8:$M$8</c:f>
              <c:strCache>
                <c:ptCount val="1"/>
                <c:pt idx="0">
                  <c:v>MDDV</c:v>
                </c:pt>
              </c:strCache>
            </c:strRef>
          </c:tx>
          <c:val>
            <c:numRef>
              <c:f>'(2)(xxii) MIL off no DTCs '!$M$10:$M$25</c:f>
              <c:numCache>
                <c:formatCode>0.0%</c:formatCode>
                <c:ptCount val="16"/>
                <c:pt idx="0">
                  <c:v>0.78947368421052633</c:v>
                </c:pt>
                <c:pt idx="1">
                  <c:v>0.80470588235294116</c:v>
                </c:pt>
                <c:pt idx="2">
                  <c:v>0.80538302277432716</c:v>
                </c:pt>
                <c:pt idx="3">
                  <c:v>0.77956989247311825</c:v>
                </c:pt>
                <c:pt idx="4">
                  <c:v>0.78439153439153442</c:v>
                </c:pt>
                <c:pt idx="5">
                  <c:v>0.81792114695340501</c:v>
                </c:pt>
                <c:pt idx="6">
                  <c:v>0.7908201655379985</c:v>
                </c:pt>
                <c:pt idx="7">
                  <c:v>0.83794733288318701</c:v>
                </c:pt>
                <c:pt idx="8">
                  <c:v>0.86239460370994936</c:v>
                </c:pt>
                <c:pt idx="9">
                  <c:v>0.87617969044922617</c:v>
                </c:pt>
                <c:pt idx="10">
                  <c:v>0.87574198654531066</c:v>
                </c:pt>
                <c:pt idx="11">
                  <c:v>0.8898702732542092</c:v>
                </c:pt>
                <c:pt idx="12">
                  <c:v>0.91877186164010882</c:v>
                </c:pt>
                <c:pt idx="13">
                  <c:v>0.9123425692695214</c:v>
                </c:pt>
                <c:pt idx="14">
                  <c:v>0.93772893772893773</c:v>
                </c:pt>
                <c:pt idx="15">
                  <c:v>1</c:v>
                </c:pt>
              </c:numCache>
            </c:numRef>
          </c:val>
          <c:smooth val="0"/>
          <c:extLst>
            <c:ext xmlns:c16="http://schemas.microsoft.com/office/drawing/2014/chart" uri="{C3380CC4-5D6E-409C-BE32-E72D297353CC}">
              <c16:uniqueId val="{00000003-3728-4646-8798-266C605BD52B}"/>
            </c:ext>
          </c:extLst>
        </c:ser>
        <c:dLbls>
          <c:showLegendKey val="0"/>
          <c:showVal val="0"/>
          <c:showCatName val="0"/>
          <c:showSerName val="0"/>
          <c:showPercent val="0"/>
          <c:showBubbleSize val="0"/>
        </c:dLbls>
        <c:marker val="1"/>
        <c:smooth val="0"/>
        <c:axId val="117805056"/>
        <c:axId val="117806976"/>
      </c:lineChart>
      <c:catAx>
        <c:axId val="117805056"/>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5279560036663613"/>
              <c:y val="0.9139415437148027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7806976"/>
        <c:crosses val="autoZero"/>
        <c:auto val="1"/>
        <c:lblAlgn val="ctr"/>
        <c:lblOffset val="100"/>
        <c:tickLblSkip val="1"/>
        <c:tickMarkSkip val="1"/>
        <c:noMultiLvlLbl val="0"/>
      </c:catAx>
      <c:valAx>
        <c:axId val="117806976"/>
        <c:scaling>
          <c:orientation val="minMax"/>
          <c:max val="1"/>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MIL Off</a:t>
                </a:r>
                <a:r>
                  <a:rPr lang="en-US" baseline="0"/>
                  <a:t> with no DTCs </a:t>
                </a:r>
                <a:r>
                  <a:rPr lang="en-US"/>
                  <a:t>Rate (%)</a:t>
                </a:r>
              </a:p>
            </c:rich>
          </c:tx>
          <c:layout>
            <c:manualLayout>
              <c:xMode val="edge"/>
              <c:yMode val="edge"/>
              <c:x val="3.7580201649862512E-2"/>
              <c:y val="0.3786574930560864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7805056"/>
        <c:crosses val="autoZero"/>
        <c:crossBetween val="between"/>
      </c:valAx>
      <c:spPr>
        <a:noFill/>
        <a:ln w="12700">
          <a:solidFill>
            <a:srgbClr val="808080"/>
          </a:solidFill>
          <a:prstDash val="solid"/>
        </a:ln>
      </c:spPr>
    </c:plotArea>
    <c:legend>
      <c:legendPos val="r"/>
      <c:layout>
        <c:manualLayout>
          <c:xMode val="edge"/>
          <c:yMode val="edge"/>
          <c:x val="0.50662196021308858"/>
          <c:y val="0.48033875487432265"/>
          <c:w val="0.1617221145786096"/>
          <c:h val="0.1036234575195395"/>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portrait"/>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71674702609728"/>
          <c:y val="0.20856201082972736"/>
          <c:w val="0.77247261644925702"/>
          <c:h val="0.64062608613092464"/>
        </c:manualLayout>
      </c:layout>
      <c:lineChart>
        <c:grouping val="standard"/>
        <c:varyColors val="0"/>
        <c:ser>
          <c:idx val="0"/>
          <c:order val="0"/>
          <c:tx>
            <c:strRef>
              <c:f>'(2)(xxiii) Not Ready Failures'!$B$9:$D$9</c:f>
              <c:strCache>
                <c:ptCount val="1"/>
                <c:pt idx="0">
                  <c:v>LDGV</c:v>
                </c:pt>
              </c:strCache>
            </c:strRef>
          </c:tx>
          <c:cat>
            <c:numRef>
              <c:f>'(2)(xxiii) Not Ready Failures'!$A$11:$A$26</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'(2)(xxiii) Not Ready Failures'!$D$11:$D$26</c:f>
              <c:numCache>
                <c:formatCode>0.0%</c:formatCode>
                <c:ptCount val="16"/>
                <c:pt idx="0">
                  <c:v>7.8048961976337525E-2</c:v>
                </c:pt>
                <c:pt idx="1">
                  <c:v>6.6960367438412313E-2</c:v>
                </c:pt>
                <c:pt idx="2">
                  <c:v>5.6934306569343063E-2</c:v>
                </c:pt>
                <c:pt idx="3">
                  <c:v>5.1386520291945188E-2</c:v>
                </c:pt>
                <c:pt idx="4">
                  <c:v>4.3869064887341651E-2</c:v>
                </c:pt>
                <c:pt idx="5">
                  <c:v>3.6152759326036989E-2</c:v>
                </c:pt>
                <c:pt idx="6">
                  <c:v>2.925695456953796E-2</c:v>
                </c:pt>
                <c:pt idx="7">
                  <c:v>2.4710362958446207E-2</c:v>
                </c:pt>
                <c:pt idx="8">
                  <c:v>1.9722451676854453E-2</c:v>
                </c:pt>
                <c:pt idx="9">
                  <c:v>1.6662916612528562E-2</c:v>
                </c:pt>
                <c:pt idx="10">
                  <c:v>1.5081243298458884E-2</c:v>
                </c:pt>
                <c:pt idx="11">
                  <c:v>1.6571198621739048E-2</c:v>
                </c:pt>
                <c:pt idx="12">
                  <c:v>1.129861514221743E-2</c:v>
                </c:pt>
                <c:pt idx="13">
                  <c:v>9.3905231920521255E-3</c:v>
                </c:pt>
                <c:pt idx="14">
                  <c:v>1.7034376603386352E-2</c:v>
                </c:pt>
                <c:pt idx="15">
                  <c:v>0.17981072555205047</c:v>
                </c:pt>
              </c:numCache>
            </c:numRef>
          </c:val>
          <c:smooth val="0"/>
          <c:extLst>
            <c:ext xmlns:c16="http://schemas.microsoft.com/office/drawing/2014/chart" uri="{C3380CC4-5D6E-409C-BE32-E72D297353CC}">
              <c16:uniqueId val="{00000000-C64B-465D-9BE2-224ACC21677A}"/>
            </c:ext>
          </c:extLst>
        </c:ser>
        <c:ser>
          <c:idx val="1"/>
          <c:order val="1"/>
          <c:tx>
            <c:strRef>
              <c:f>'(2)(xxiii) Not Ready Failures'!$E$9:$G$9</c:f>
              <c:strCache>
                <c:ptCount val="1"/>
                <c:pt idx="0">
                  <c:v>MDGV</c:v>
                </c:pt>
              </c:strCache>
            </c:strRef>
          </c:tx>
          <c:val>
            <c:numRef>
              <c:f>'(2)(xxiii) Not Ready Failures'!$G$11:$G$26</c:f>
              <c:numCache>
                <c:formatCode>0.0%</c:formatCode>
                <c:ptCount val="16"/>
                <c:pt idx="0">
                  <c:v>0.12956024452770656</c:v>
                </c:pt>
                <c:pt idx="1">
                  <c:v>0.15112452002194185</c:v>
                </c:pt>
                <c:pt idx="2">
                  <c:v>0.14634146341463414</c:v>
                </c:pt>
                <c:pt idx="3">
                  <c:v>0.13724001821770154</c:v>
                </c:pt>
                <c:pt idx="4">
                  <c:v>0.11532430506058446</c:v>
                </c:pt>
                <c:pt idx="5">
                  <c:v>0.1057481351469943</c:v>
                </c:pt>
                <c:pt idx="6">
                  <c:v>9.6471185580096472E-2</c:v>
                </c:pt>
                <c:pt idx="7">
                  <c:v>7.0617810619334198E-2</c:v>
                </c:pt>
                <c:pt idx="8">
                  <c:v>4.6220666407364192E-2</c:v>
                </c:pt>
                <c:pt idx="9">
                  <c:v>3.6702976479567058E-2</c:v>
                </c:pt>
                <c:pt idx="10">
                  <c:v>2.8341438873050479E-2</c:v>
                </c:pt>
                <c:pt idx="11">
                  <c:v>2.1935639387730504E-2</c:v>
                </c:pt>
                <c:pt idx="12">
                  <c:v>2.3488213187564059E-2</c:v>
                </c:pt>
                <c:pt idx="13">
                  <c:v>2.1520089563378531E-2</c:v>
                </c:pt>
                <c:pt idx="14">
                  <c:v>3.0538922155688621E-2</c:v>
                </c:pt>
                <c:pt idx="15">
                  <c:v>0.5</c:v>
                </c:pt>
              </c:numCache>
            </c:numRef>
          </c:val>
          <c:smooth val="0"/>
          <c:extLst>
            <c:ext xmlns:c16="http://schemas.microsoft.com/office/drawing/2014/chart" uri="{C3380CC4-5D6E-409C-BE32-E72D297353CC}">
              <c16:uniqueId val="{00000001-C64B-465D-9BE2-224ACC21677A}"/>
            </c:ext>
          </c:extLst>
        </c:ser>
        <c:ser>
          <c:idx val="2"/>
          <c:order val="2"/>
          <c:tx>
            <c:strRef>
              <c:f>'(2)(xxiii) Not Ready Failures'!$H$9:$J$9</c:f>
              <c:strCache>
                <c:ptCount val="1"/>
                <c:pt idx="0">
                  <c:v>LDDV</c:v>
                </c:pt>
              </c:strCache>
            </c:strRef>
          </c:tx>
          <c:val>
            <c:numRef>
              <c:f>'(2)(xxiii) Not Ready Failures'!$J$11:$J$26</c:f>
              <c:numCache>
                <c:formatCode>0.0%</c:formatCode>
                <c:ptCount val="16"/>
                <c:pt idx="0">
                  <c:v>2.7397260273972601E-2</c:v>
                </c:pt>
                <c:pt idx="1">
                  <c:v>0.2441860465116279</c:v>
                </c:pt>
                <c:pt idx="2">
                  <c:v>0.23039215686274508</c:v>
                </c:pt>
                <c:pt idx="3">
                  <c:v>0.15779467680608364</c:v>
                </c:pt>
                <c:pt idx="4">
                  <c:v>0.12929061784897025</c:v>
                </c:pt>
                <c:pt idx="5">
                  <c:v>0.11428571428571428</c:v>
                </c:pt>
                <c:pt idx="6">
                  <c:v>7.7404222048475371E-2</c:v>
                </c:pt>
                <c:pt idx="7">
                  <c:v>5.4529463500439752E-2</c:v>
                </c:pt>
                <c:pt idx="8">
                  <c:v>9.2548076923076927E-2</c:v>
                </c:pt>
                <c:pt idx="9">
                  <c:v>6.4453125E-2</c:v>
                </c:pt>
                <c:pt idx="10">
                  <c:v>9.5926412614980291E-2</c:v>
                </c:pt>
                <c:pt idx="11">
                  <c:v>5.027932960893855E-2</c:v>
                </c:pt>
                <c:pt idx="12">
                  <c:v>6.981132075471698E-2</c:v>
                </c:pt>
                <c:pt idx="13">
                  <c:v>4.1404140414041404E-2</c:v>
                </c:pt>
                <c:pt idx="14">
                  <c:v>8.5106382978723402E-2</c:v>
                </c:pt>
              </c:numCache>
            </c:numRef>
          </c:val>
          <c:smooth val="0"/>
          <c:extLst>
            <c:ext xmlns:c16="http://schemas.microsoft.com/office/drawing/2014/chart" uri="{C3380CC4-5D6E-409C-BE32-E72D297353CC}">
              <c16:uniqueId val="{00000002-C64B-465D-9BE2-224ACC21677A}"/>
            </c:ext>
          </c:extLst>
        </c:ser>
        <c:ser>
          <c:idx val="3"/>
          <c:order val="3"/>
          <c:tx>
            <c:strRef>
              <c:f>'(2)(xxiii) Not Ready Failures'!$K$9:$M$9</c:f>
              <c:strCache>
                <c:ptCount val="1"/>
                <c:pt idx="0">
                  <c:v>MDDV</c:v>
                </c:pt>
              </c:strCache>
            </c:strRef>
          </c:tx>
          <c:val>
            <c:numRef>
              <c:f>'(2)(xxiii) Not Ready Failures'!$M$11:$M$26</c:f>
              <c:numCache>
                <c:formatCode>0.0%</c:formatCode>
                <c:ptCount val="16"/>
                <c:pt idx="0">
                  <c:v>9.8039215686274508E-2</c:v>
                </c:pt>
                <c:pt idx="1">
                  <c:v>5.7500000000000002E-2</c:v>
                </c:pt>
                <c:pt idx="2">
                  <c:v>0.11441647597254005</c:v>
                </c:pt>
                <c:pt idx="3">
                  <c:v>0.19357366771159876</c:v>
                </c:pt>
                <c:pt idx="4">
                  <c:v>0.17351598173515981</c:v>
                </c:pt>
                <c:pt idx="5">
                  <c:v>0.18414533443435177</c:v>
                </c:pt>
                <c:pt idx="6">
                  <c:v>0.19150779896013864</c:v>
                </c:pt>
                <c:pt idx="7">
                  <c:v>0.14760432766615147</c:v>
                </c:pt>
                <c:pt idx="8">
                  <c:v>0.12241832519714607</c:v>
                </c:pt>
                <c:pt idx="9">
                  <c:v>0.13048933500627352</c:v>
                </c:pt>
                <c:pt idx="10">
                  <c:v>9.6551724137931033E-2</c:v>
                </c:pt>
                <c:pt idx="11">
                  <c:v>7.4948362348775444E-2</c:v>
                </c:pt>
                <c:pt idx="12">
                  <c:v>8.837015423092956E-2</c:v>
                </c:pt>
                <c:pt idx="13">
                  <c:v>7.2038420490928498E-2</c:v>
                </c:pt>
                <c:pt idx="14">
                  <c:v>9.7087378640776698E-2</c:v>
                </c:pt>
                <c:pt idx="15">
                  <c:v>0.5</c:v>
                </c:pt>
              </c:numCache>
            </c:numRef>
          </c:val>
          <c:smooth val="0"/>
          <c:extLst>
            <c:ext xmlns:c16="http://schemas.microsoft.com/office/drawing/2014/chart" uri="{C3380CC4-5D6E-409C-BE32-E72D297353CC}">
              <c16:uniqueId val="{00000003-C64B-465D-9BE2-224ACC21677A}"/>
            </c:ext>
          </c:extLst>
        </c:ser>
        <c:dLbls>
          <c:showLegendKey val="0"/>
          <c:showVal val="0"/>
          <c:showCatName val="0"/>
          <c:showSerName val="0"/>
          <c:showPercent val="0"/>
          <c:showBubbleSize val="0"/>
        </c:dLbls>
        <c:marker val="1"/>
        <c:smooth val="0"/>
        <c:axId val="117963776"/>
        <c:axId val="117965952"/>
      </c:lineChart>
      <c:catAx>
        <c:axId val="117963776"/>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254720968867652"/>
              <c:y val="0.9218766404199475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7965952"/>
        <c:crosses val="autoZero"/>
        <c:auto val="1"/>
        <c:lblAlgn val="ctr"/>
        <c:lblOffset val="100"/>
        <c:tickLblSkip val="1"/>
        <c:tickMarkSkip val="1"/>
        <c:noMultiLvlLbl val="0"/>
      </c:catAx>
      <c:valAx>
        <c:axId val="117965952"/>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Not Ready (%)</a:t>
                </a:r>
              </a:p>
            </c:rich>
          </c:tx>
          <c:layout>
            <c:manualLayout>
              <c:xMode val="edge"/>
              <c:yMode val="edge"/>
              <c:x val="2.3408239700374592E-2"/>
              <c:y val="0.404514617964424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7963776"/>
        <c:crosses val="autoZero"/>
        <c:crossBetween val="between"/>
      </c:valAx>
      <c:spPr>
        <a:noFill/>
        <a:ln w="25400">
          <a:noFill/>
        </a:ln>
      </c:spPr>
    </c:plotArea>
    <c:legend>
      <c:legendPos val="r"/>
      <c:layout>
        <c:manualLayout>
          <c:xMode val="edge"/>
          <c:yMode val="edge"/>
          <c:x val="0.76261173512971558"/>
          <c:y val="6.1436996051169278E-2"/>
          <c:w val="0.19700781960433522"/>
          <c:h val="8.9137830744129939E-2"/>
        </c:manualLayout>
      </c:layout>
      <c:overlay val="0"/>
      <c:spPr>
        <a:ln>
          <a:solidFill>
            <a:srgbClr val="000000"/>
          </a:solidFill>
        </a:ln>
      </c:sp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71674702609728"/>
          <c:y val="0.20856201082972736"/>
          <c:w val="0.77247261644925702"/>
          <c:h val="0.64062608613092464"/>
        </c:manualLayout>
      </c:layout>
      <c:lineChart>
        <c:grouping val="standard"/>
        <c:varyColors val="0"/>
        <c:ser>
          <c:idx val="4"/>
          <c:order val="4"/>
          <c:tx>
            <c:strRef>
              <c:f>'(2)(xxiii) Not Ready Failures'!$B$9:$D$9</c:f>
              <c:strCache>
                <c:ptCount val="1"/>
                <c:pt idx="0">
                  <c:v>LDGV</c:v>
                </c:pt>
              </c:strCache>
            </c:strRef>
          </c:tx>
          <c:cat>
            <c:numRef>
              <c:f>'(2)(xxiii) Not Ready Failures'!$A$11:$A$26</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'(2)(xxiii) Not Ready Failures'!$B$11:$B$26</c:f>
              <c:numCache>
                <c:formatCode>#,##0</c:formatCode>
                <c:ptCount val="16"/>
                <c:pt idx="0">
                  <c:v>10489</c:v>
                </c:pt>
                <c:pt idx="1">
                  <c:v>7858</c:v>
                </c:pt>
                <c:pt idx="2">
                  <c:v>9165</c:v>
                </c:pt>
                <c:pt idx="3">
                  <c:v>9371</c:v>
                </c:pt>
                <c:pt idx="4">
                  <c:v>9073</c:v>
                </c:pt>
                <c:pt idx="5">
                  <c:v>8572</c:v>
                </c:pt>
                <c:pt idx="6">
                  <c:v>7565</c:v>
                </c:pt>
                <c:pt idx="7">
                  <c:v>7416</c:v>
                </c:pt>
                <c:pt idx="8">
                  <c:v>5969</c:v>
                </c:pt>
                <c:pt idx="9">
                  <c:v>5258</c:v>
                </c:pt>
                <c:pt idx="10">
                  <c:v>4754</c:v>
                </c:pt>
                <c:pt idx="11">
                  <c:v>5271</c:v>
                </c:pt>
                <c:pt idx="12">
                  <c:v>2725</c:v>
                </c:pt>
                <c:pt idx="13">
                  <c:v>2329</c:v>
                </c:pt>
                <c:pt idx="14">
                  <c:v>664</c:v>
                </c:pt>
                <c:pt idx="15">
                  <c:v>57</c:v>
                </c:pt>
              </c:numCache>
            </c:numRef>
          </c:val>
          <c:smooth val="0"/>
          <c:extLst>
            <c:ext xmlns:c16="http://schemas.microsoft.com/office/drawing/2014/chart" uri="{C3380CC4-5D6E-409C-BE32-E72D297353CC}">
              <c16:uniqueId val="{00000000-BDFD-49E5-A125-29BDBE027E0B}"/>
            </c:ext>
          </c:extLst>
        </c:ser>
        <c:ser>
          <c:idx val="5"/>
          <c:order val="5"/>
          <c:tx>
            <c:strRef>
              <c:f>'(2)(xxiii) Not Ready Failures'!$E$9:$G$9</c:f>
              <c:strCache>
                <c:ptCount val="1"/>
                <c:pt idx="0">
                  <c:v>MDGV</c:v>
                </c:pt>
              </c:strCache>
            </c:strRef>
          </c:tx>
          <c:val>
            <c:numRef>
              <c:f>'(2)(xxiii) Not Ready Failures'!$E$11:$E$26</c:f>
              <c:numCache>
                <c:formatCode>#,##0</c:formatCode>
                <c:ptCount val="16"/>
                <c:pt idx="0">
                  <c:v>657</c:v>
                </c:pt>
                <c:pt idx="1">
                  <c:v>551</c:v>
                </c:pt>
                <c:pt idx="2">
                  <c:v>540</c:v>
                </c:pt>
                <c:pt idx="3">
                  <c:v>904</c:v>
                </c:pt>
                <c:pt idx="4">
                  <c:v>809</c:v>
                </c:pt>
                <c:pt idx="5">
                  <c:v>723</c:v>
                </c:pt>
                <c:pt idx="6">
                  <c:v>760</c:v>
                </c:pt>
                <c:pt idx="7">
                  <c:v>927</c:v>
                </c:pt>
                <c:pt idx="8">
                  <c:v>713</c:v>
                </c:pt>
                <c:pt idx="9">
                  <c:v>529</c:v>
                </c:pt>
                <c:pt idx="10">
                  <c:v>338</c:v>
                </c:pt>
                <c:pt idx="11">
                  <c:v>364</c:v>
                </c:pt>
                <c:pt idx="12">
                  <c:v>275</c:v>
                </c:pt>
                <c:pt idx="13">
                  <c:v>173</c:v>
                </c:pt>
                <c:pt idx="14">
                  <c:v>51</c:v>
                </c:pt>
                <c:pt idx="15">
                  <c:v>3</c:v>
                </c:pt>
              </c:numCache>
            </c:numRef>
          </c:val>
          <c:smooth val="0"/>
          <c:extLst>
            <c:ext xmlns:c16="http://schemas.microsoft.com/office/drawing/2014/chart" uri="{C3380CC4-5D6E-409C-BE32-E72D297353CC}">
              <c16:uniqueId val="{00000001-BDFD-49E5-A125-29BDBE027E0B}"/>
            </c:ext>
          </c:extLst>
        </c:ser>
        <c:ser>
          <c:idx val="6"/>
          <c:order val="6"/>
          <c:tx>
            <c:strRef>
              <c:f>'(2)(xxiii) Not Ready Failures'!$H$9:$J$9</c:f>
              <c:strCache>
                <c:ptCount val="1"/>
                <c:pt idx="0">
                  <c:v>LDDV</c:v>
                </c:pt>
              </c:strCache>
            </c:strRef>
          </c:tx>
          <c:val>
            <c:numRef>
              <c:f>'(2)(xxiii) Not Ready Failures'!$H$11:$H$26</c:f>
              <c:numCache>
                <c:formatCode>#,##0</c:formatCode>
                <c:ptCount val="16"/>
                <c:pt idx="0">
                  <c:v>2</c:v>
                </c:pt>
                <c:pt idx="1">
                  <c:v>21</c:v>
                </c:pt>
                <c:pt idx="2">
                  <c:v>47</c:v>
                </c:pt>
                <c:pt idx="3">
                  <c:v>83</c:v>
                </c:pt>
                <c:pt idx="4">
                  <c:v>113</c:v>
                </c:pt>
                <c:pt idx="5">
                  <c:v>128</c:v>
                </c:pt>
                <c:pt idx="6">
                  <c:v>198</c:v>
                </c:pt>
                <c:pt idx="7">
                  <c:v>124</c:v>
                </c:pt>
                <c:pt idx="8">
                  <c:v>77</c:v>
                </c:pt>
                <c:pt idx="9">
                  <c:v>33</c:v>
                </c:pt>
                <c:pt idx="10">
                  <c:v>73</c:v>
                </c:pt>
                <c:pt idx="11">
                  <c:v>9</c:v>
                </c:pt>
                <c:pt idx="12">
                  <c:v>37</c:v>
                </c:pt>
                <c:pt idx="13">
                  <c:v>46</c:v>
                </c:pt>
                <c:pt idx="14">
                  <c:v>4</c:v>
                </c:pt>
              </c:numCache>
            </c:numRef>
          </c:val>
          <c:smooth val="0"/>
          <c:extLst>
            <c:ext xmlns:c16="http://schemas.microsoft.com/office/drawing/2014/chart" uri="{C3380CC4-5D6E-409C-BE32-E72D297353CC}">
              <c16:uniqueId val="{00000002-BDFD-49E5-A125-29BDBE027E0B}"/>
            </c:ext>
          </c:extLst>
        </c:ser>
        <c:ser>
          <c:idx val="7"/>
          <c:order val="7"/>
          <c:tx>
            <c:strRef>
              <c:f>'(2)(xxiii) Not Ready Failures'!$K$9:$M$9</c:f>
              <c:strCache>
                <c:ptCount val="1"/>
                <c:pt idx="0">
                  <c:v>MDDV</c:v>
                </c:pt>
              </c:strCache>
            </c:strRef>
          </c:tx>
          <c:val>
            <c:numRef>
              <c:f>'(2)(xxiii) Not Ready Failures'!$K$11:$K$26</c:f>
              <c:numCache>
                <c:formatCode>#,##0</c:formatCode>
                <c:ptCount val="16"/>
                <c:pt idx="0">
                  <c:v>115</c:v>
                </c:pt>
                <c:pt idx="1">
                  <c:v>23</c:v>
                </c:pt>
                <c:pt idx="2">
                  <c:v>50</c:v>
                </c:pt>
                <c:pt idx="3">
                  <c:v>247</c:v>
                </c:pt>
                <c:pt idx="4">
                  <c:v>228</c:v>
                </c:pt>
                <c:pt idx="5">
                  <c:v>223</c:v>
                </c:pt>
                <c:pt idx="6">
                  <c:v>221</c:v>
                </c:pt>
                <c:pt idx="7">
                  <c:v>382</c:v>
                </c:pt>
                <c:pt idx="8">
                  <c:v>326</c:v>
                </c:pt>
                <c:pt idx="9">
                  <c:v>312</c:v>
                </c:pt>
                <c:pt idx="10">
                  <c:v>224</c:v>
                </c:pt>
                <c:pt idx="11">
                  <c:v>254</c:v>
                </c:pt>
                <c:pt idx="12">
                  <c:v>212</c:v>
                </c:pt>
                <c:pt idx="13">
                  <c:v>135</c:v>
                </c:pt>
                <c:pt idx="14">
                  <c:v>50</c:v>
                </c:pt>
                <c:pt idx="15">
                  <c:v>1</c:v>
                </c:pt>
              </c:numCache>
            </c:numRef>
          </c:val>
          <c:smooth val="0"/>
          <c:extLst>
            <c:ext xmlns:c16="http://schemas.microsoft.com/office/drawing/2014/chart" uri="{C3380CC4-5D6E-409C-BE32-E72D297353CC}">
              <c16:uniqueId val="{00000003-BDFD-49E5-A125-29BDBE027E0B}"/>
            </c:ext>
          </c:extLst>
        </c:ser>
        <c:ser>
          <c:idx val="0"/>
          <c:order val="0"/>
          <c:tx>
            <c:strRef>
              <c:f>'(2)(xxiii) Not Ready Failures'!$B$9:$D$9</c:f>
              <c:strCache>
                <c:ptCount val="1"/>
                <c:pt idx="0">
                  <c:v>LDGV</c:v>
                </c:pt>
              </c:strCache>
            </c:strRef>
          </c:tx>
          <c:cat>
            <c:numRef>
              <c:f>'(2)(xxiii) Not Ready Failures'!$A$11:$A$26</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'(2)(xxiii) Not Ready Failures'!$D$11:$D$26</c:f>
              <c:numCache>
                <c:formatCode>0.0%</c:formatCode>
                <c:ptCount val="16"/>
                <c:pt idx="0">
                  <c:v>7.8048961976337525E-2</c:v>
                </c:pt>
                <c:pt idx="1">
                  <c:v>6.6960367438412313E-2</c:v>
                </c:pt>
                <c:pt idx="2">
                  <c:v>5.6934306569343063E-2</c:v>
                </c:pt>
                <c:pt idx="3">
                  <c:v>5.1386520291945188E-2</c:v>
                </c:pt>
                <c:pt idx="4">
                  <c:v>4.3869064887341651E-2</c:v>
                </c:pt>
                <c:pt idx="5">
                  <c:v>3.6152759326036989E-2</c:v>
                </c:pt>
                <c:pt idx="6">
                  <c:v>2.925695456953796E-2</c:v>
                </c:pt>
                <c:pt idx="7">
                  <c:v>2.4710362958446207E-2</c:v>
                </c:pt>
                <c:pt idx="8">
                  <c:v>1.9722451676854453E-2</c:v>
                </c:pt>
                <c:pt idx="9">
                  <c:v>1.6662916612528562E-2</c:v>
                </c:pt>
                <c:pt idx="10">
                  <c:v>1.5081243298458884E-2</c:v>
                </c:pt>
                <c:pt idx="11">
                  <c:v>1.6571198621739048E-2</c:v>
                </c:pt>
                <c:pt idx="12">
                  <c:v>1.129861514221743E-2</c:v>
                </c:pt>
                <c:pt idx="13">
                  <c:v>9.3905231920521255E-3</c:v>
                </c:pt>
                <c:pt idx="14">
                  <c:v>1.7034376603386352E-2</c:v>
                </c:pt>
                <c:pt idx="15">
                  <c:v>0.17981072555205047</c:v>
                </c:pt>
              </c:numCache>
            </c:numRef>
          </c:val>
          <c:smooth val="0"/>
          <c:extLst>
            <c:ext xmlns:c16="http://schemas.microsoft.com/office/drawing/2014/chart" uri="{C3380CC4-5D6E-409C-BE32-E72D297353CC}">
              <c16:uniqueId val="{00000004-BDFD-49E5-A125-29BDBE027E0B}"/>
            </c:ext>
          </c:extLst>
        </c:ser>
        <c:ser>
          <c:idx val="1"/>
          <c:order val="1"/>
          <c:tx>
            <c:strRef>
              <c:f>'(2)(xxiii) Not Ready Failures'!$E$9:$G$9</c:f>
              <c:strCache>
                <c:ptCount val="1"/>
                <c:pt idx="0">
                  <c:v>MDGV</c:v>
                </c:pt>
              </c:strCache>
            </c:strRef>
          </c:tx>
          <c:val>
            <c:numRef>
              <c:f>'(2)(xxiii) Not Ready Failures'!$G$11:$G$26</c:f>
              <c:numCache>
                <c:formatCode>0.0%</c:formatCode>
                <c:ptCount val="16"/>
                <c:pt idx="0">
                  <c:v>0.12956024452770656</c:v>
                </c:pt>
                <c:pt idx="1">
                  <c:v>0.15112452002194185</c:v>
                </c:pt>
                <c:pt idx="2">
                  <c:v>0.14634146341463414</c:v>
                </c:pt>
                <c:pt idx="3">
                  <c:v>0.13724001821770154</c:v>
                </c:pt>
                <c:pt idx="4">
                  <c:v>0.11532430506058446</c:v>
                </c:pt>
                <c:pt idx="5">
                  <c:v>0.1057481351469943</c:v>
                </c:pt>
                <c:pt idx="6">
                  <c:v>9.6471185580096472E-2</c:v>
                </c:pt>
                <c:pt idx="7">
                  <c:v>7.0617810619334198E-2</c:v>
                </c:pt>
                <c:pt idx="8">
                  <c:v>4.6220666407364192E-2</c:v>
                </c:pt>
                <c:pt idx="9">
                  <c:v>3.6702976479567058E-2</c:v>
                </c:pt>
                <c:pt idx="10">
                  <c:v>2.8341438873050479E-2</c:v>
                </c:pt>
                <c:pt idx="11">
                  <c:v>2.1935639387730504E-2</c:v>
                </c:pt>
                <c:pt idx="12">
                  <c:v>2.3488213187564059E-2</c:v>
                </c:pt>
                <c:pt idx="13">
                  <c:v>2.1520089563378531E-2</c:v>
                </c:pt>
                <c:pt idx="14">
                  <c:v>3.0538922155688621E-2</c:v>
                </c:pt>
                <c:pt idx="15">
                  <c:v>0.5</c:v>
                </c:pt>
              </c:numCache>
            </c:numRef>
          </c:val>
          <c:smooth val="0"/>
          <c:extLst>
            <c:ext xmlns:c16="http://schemas.microsoft.com/office/drawing/2014/chart" uri="{C3380CC4-5D6E-409C-BE32-E72D297353CC}">
              <c16:uniqueId val="{00000005-BDFD-49E5-A125-29BDBE027E0B}"/>
            </c:ext>
          </c:extLst>
        </c:ser>
        <c:ser>
          <c:idx val="2"/>
          <c:order val="2"/>
          <c:tx>
            <c:strRef>
              <c:f>'(2)(xxiii) Not Ready Failures'!$H$9:$J$9</c:f>
              <c:strCache>
                <c:ptCount val="1"/>
                <c:pt idx="0">
                  <c:v>LDDV</c:v>
                </c:pt>
              </c:strCache>
            </c:strRef>
          </c:tx>
          <c:val>
            <c:numRef>
              <c:f>'(2)(xxiii) Not Ready Failures'!$J$11:$J$26</c:f>
              <c:numCache>
                <c:formatCode>0.0%</c:formatCode>
                <c:ptCount val="16"/>
                <c:pt idx="0">
                  <c:v>2.7397260273972601E-2</c:v>
                </c:pt>
                <c:pt idx="1">
                  <c:v>0.2441860465116279</c:v>
                </c:pt>
                <c:pt idx="2">
                  <c:v>0.23039215686274508</c:v>
                </c:pt>
                <c:pt idx="3">
                  <c:v>0.15779467680608364</c:v>
                </c:pt>
                <c:pt idx="4">
                  <c:v>0.12929061784897025</c:v>
                </c:pt>
                <c:pt idx="5">
                  <c:v>0.11428571428571428</c:v>
                </c:pt>
                <c:pt idx="6">
                  <c:v>7.7404222048475371E-2</c:v>
                </c:pt>
                <c:pt idx="7">
                  <c:v>5.4529463500439752E-2</c:v>
                </c:pt>
                <c:pt idx="8">
                  <c:v>9.2548076923076927E-2</c:v>
                </c:pt>
                <c:pt idx="9">
                  <c:v>6.4453125E-2</c:v>
                </c:pt>
                <c:pt idx="10">
                  <c:v>9.5926412614980291E-2</c:v>
                </c:pt>
                <c:pt idx="11">
                  <c:v>5.027932960893855E-2</c:v>
                </c:pt>
                <c:pt idx="12">
                  <c:v>6.981132075471698E-2</c:v>
                </c:pt>
                <c:pt idx="13">
                  <c:v>4.1404140414041404E-2</c:v>
                </c:pt>
                <c:pt idx="14">
                  <c:v>8.5106382978723402E-2</c:v>
                </c:pt>
              </c:numCache>
            </c:numRef>
          </c:val>
          <c:smooth val="0"/>
          <c:extLst>
            <c:ext xmlns:c16="http://schemas.microsoft.com/office/drawing/2014/chart" uri="{C3380CC4-5D6E-409C-BE32-E72D297353CC}">
              <c16:uniqueId val="{00000006-BDFD-49E5-A125-29BDBE027E0B}"/>
            </c:ext>
          </c:extLst>
        </c:ser>
        <c:ser>
          <c:idx val="3"/>
          <c:order val="3"/>
          <c:tx>
            <c:strRef>
              <c:f>'(2)(xxiii) Not Ready Failures'!$K$9:$M$9</c:f>
              <c:strCache>
                <c:ptCount val="1"/>
                <c:pt idx="0">
                  <c:v>MDDV</c:v>
                </c:pt>
              </c:strCache>
            </c:strRef>
          </c:tx>
          <c:val>
            <c:numRef>
              <c:f>'(2)(xxiii) Not Ready Failures'!$M$11:$M$26</c:f>
              <c:numCache>
                <c:formatCode>0.0%</c:formatCode>
                <c:ptCount val="16"/>
                <c:pt idx="0">
                  <c:v>9.8039215686274508E-2</c:v>
                </c:pt>
                <c:pt idx="1">
                  <c:v>5.7500000000000002E-2</c:v>
                </c:pt>
                <c:pt idx="2">
                  <c:v>0.11441647597254005</c:v>
                </c:pt>
                <c:pt idx="3">
                  <c:v>0.19357366771159876</c:v>
                </c:pt>
                <c:pt idx="4">
                  <c:v>0.17351598173515981</c:v>
                </c:pt>
                <c:pt idx="5">
                  <c:v>0.18414533443435177</c:v>
                </c:pt>
                <c:pt idx="6">
                  <c:v>0.19150779896013864</c:v>
                </c:pt>
                <c:pt idx="7">
                  <c:v>0.14760432766615147</c:v>
                </c:pt>
                <c:pt idx="8">
                  <c:v>0.12241832519714607</c:v>
                </c:pt>
                <c:pt idx="9">
                  <c:v>0.13048933500627352</c:v>
                </c:pt>
                <c:pt idx="10">
                  <c:v>9.6551724137931033E-2</c:v>
                </c:pt>
                <c:pt idx="11">
                  <c:v>7.4948362348775444E-2</c:v>
                </c:pt>
                <c:pt idx="12">
                  <c:v>8.837015423092956E-2</c:v>
                </c:pt>
                <c:pt idx="13">
                  <c:v>7.2038420490928498E-2</c:v>
                </c:pt>
                <c:pt idx="14">
                  <c:v>9.7087378640776698E-2</c:v>
                </c:pt>
                <c:pt idx="15">
                  <c:v>0.5</c:v>
                </c:pt>
              </c:numCache>
            </c:numRef>
          </c:val>
          <c:smooth val="0"/>
          <c:extLst>
            <c:ext xmlns:c16="http://schemas.microsoft.com/office/drawing/2014/chart" uri="{C3380CC4-5D6E-409C-BE32-E72D297353CC}">
              <c16:uniqueId val="{00000007-BDFD-49E5-A125-29BDBE027E0B}"/>
            </c:ext>
          </c:extLst>
        </c:ser>
        <c:dLbls>
          <c:showLegendKey val="0"/>
          <c:showVal val="0"/>
          <c:showCatName val="0"/>
          <c:showSerName val="0"/>
          <c:showPercent val="0"/>
          <c:showBubbleSize val="0"/>
        </c:dLbls>
        <c:marker val="1"/>
        <c:smooth val="0"/>
        <c:axId val="118163712"/>
        <c:axId val="118178176"/>
      </c:lineChart>
      <c:catAx>
        <c:axId val="118163712"/>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254720968867652"/>
              <c:y val="0.9218766404199475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8178176"/>
        <c:crosses val="autoZero"/>
        <c:auto val="1"/>
        <c:lblAlgn val="ctr"/>
        <c:lblOffset val="100"/>
        <c:tickLblSkip val="1"/>
        <c:tickMarkSkip val="1"/>
        <c:noMultiLvlLbl val="0"/>
      </c:catAx>
      <c:valAx>
        <c:axId val="118178176"/>
        <c:scaling>
          <c:orientation val="minMax"/>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Not Ready (%)</a:t>
                </a:r>
              </a:p>
            </c:rich>
          </c:tx>
          <c:layout>
            <c:manualLayout>
              <c:xMode val="edge"/>
              <c:yMode val="edge"/>
              <c:x val="2.3408239700374592E-2"/>
              <c:y val="0.404514617964424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18163712"/>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ayout>
        <c:manualLayout>
          <c:xMode val="edge"/>
          <c:yMode val="edge"/>
          <c:x val="0.76261173512971558"/>
          <c:y val="6.1436996051169278E-2"/>
          <c:w val="0.19700781960433522"/>
          <c:h val="8.4682623458511658E-2"/>
        </c:manualLayout>
      </c:layout>
      <c:overlay val="0"/>
      <c:spPr>
        <a:ln>
          <a:solidFill>
            <a:srgbClr val="000000"/>
          </a:solidFill>
        </a:ln>
      </c:sp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 Rate - Non-diesel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29772125019026086"/>
          <c:y val="3.2911372012002615E-2"/>
        </c:manualLayout>
      </c:layout>
      <c:overlay val="0"/>
      <c:spPr>
        <a:noFill/>
        <a:ln w="25400">
          <a:noFill/>
        </a:ln>
      </c:spPr>
    </c:title>
    <c:autoTitleDeleted val="0"/>
    <c:plotArea>
      <c:layout>
        <c:manualLayout>
          <c:layoutTarget val="inner"/>
          <c:xMode val="edge"/>
          <c:yMode val="edge"/>
          <c:x val="0.11253576908577209"/>
          <c:y val="0.21012658227848102"/>
          <c:w val="0.80626892788032956"/>
          <c:h val="0.61265822784812218"/>
        </c:manualLayout>
      </c:layout>
      <c:scatterChart>
        <c:scatterStyle val="lineMarker"/>
        <c:varyColors val="0"/>
        <c:ser>
          <c:idx val="0"/>
          <c:order val="0"/>
          <c:tx>
            <c:strRef>
              <c:f>'(2)(i) OBD'!$B$8:$D$8</c:f>
              <c:strCache>
                <c:ptCount val="1"/>
                <c:pt idx="0">
                  <c:v>LDGV</c:v>
                </c:pt>
              </c:strCache>
            </c:strRef>
          </c:tx>
          <c:xVal>
            <c:numRef>
              <c:f>'(2)(i) OBD'!$A$10:$A$25</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'(2)(i) OBD'!$D$10:$D$25</c:f>
              <c:numCache>
                <c:formatCode>0.0%</c:formatCode>
                <c:ptCount val="16"/>
                <c:pt idx="0">
                  <c:v>0.11185356053277774</c:v>
                </c:pt>
                <c:pt idx="1">
                  <c:v>9.2941808049219019E-2</c:v>
                </c:pt>
                <c:pt idx="2">
                  <c:v>7.8844541077807112E-2</c:v>
                </c:pt>
                <c:pt idx="3">
                  <c:v>7.1324775310781241E-2</c:v>
                </c:pt>
                <c:pt idx="4">
                  <c:v>6.0090900299777587E-2</c:v>
                </c:pt>
                <c:pt idx="5">
                  <c:v>4.8830686826511462E-2</c:v>
                </c:pt>
                <c:pt idx="6">
                  <c:v>4.0000618785555997E-2</c:v>
                </c:pt>
                <c:pt idx="7">
                  <c:v>3.3027119423424865E-2</c:v>
                </c:pt>
                <c:pt idx="8">
                  <c:v>2.6330745085081778E-2</c:v>
                </c:pt>
                <c:pt idx="9">
                  <c:v>2.1359463288026341E-2</c:v>
                </c:pt>
                <c:pt idx="10">
                  <c:v>1.8126677367983606E-2</c:v>
                </c:pt>
                <c:pt idx="11">
                  <c:v>1.9161725592771676E-2</c:v>
                </c:pt>
                <c:pt idx="12">
                  <c:v>1.5299776100837549E-2</c:v>
                </c:pt>
                <c:pt idx="13">
                  <c:v>1.2434681633443004E-2</c:v>
                </c:pt>
                <c:pt idx="14">
                  <c:v>1.8342739866598255E-2</c:v>
                </c:pt>
                <c:pt idx="15">
                  <c:v>0.18296529968454259</c:v>
                </c:pt>
              </c:numCache>
            </c:numRef>
          </c:yVal>
          <c:smooth val="0"/>
          <c:extLst>
            <c:ext xmlns:c16="http://schemas.microsoft.com/office/drawing/2014/chart" uri="{C3380CC4-5D6E-409C-BE32-E72D297353CC}">
              <c16:uniqueId val="{00000000-60F3-4D38-B4EB-703EF9FEEEAE}"/>
            </c:ext>
          </c:extLst>
        </c:ser>
        <c:ser>
          <c:idx val="1"/>
          <c:order val="1"/>
          <c:tx>
            <c:strRef>
              <c:f>'(2)(i) OBD'!$E$8:$G$8</c:f>
              <c:strCache>
                <c:ptCount val="1"/>
                <c:pt idx="0">
                  <c:v>MDGV</c:v>
                </c:pt>
              </c:strCache>
            </c:strRef>
          </c:tx>
          <c:xVal>
            <c:numRef>
              <c:f>'(2)(i) OBD'!$A$10:$A$25</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'(2)(i) OBD'!$G$10:$G$25</c:f>
              <c:numCache>
                <c:formatCode>0.0%</c:formatCode>
                <c:ptCount val="16"/>
                <c:pt idx="0">
                  <c:v>0.1918753697495563</c:v>
                </c:pt>
                <c:pt idx="1">
                  <c:v>0.19610532089961602</c:v>
                </c:pt>
                <c:pt idx="2">
                  <c:v>0.19430894308943089</c:v>
                </c:pt>
                <c:pt idx="3">
                  <c:v>0.17109458023379384</c:v>
                </c:pt>
                <c:pt idx="4">
                  <c:v>0.1419814682822523</c:v>
                </c:pt>
                <c:pt idx="5">
                  <c:v>0.13192920871727365</c:v>
                </c:pt>
                <c:pt idx="6">
                  <c:v>0.1202081746636202</c:v>
                </c:pt>
                <c:pt idx="7">
                  <c:v>9.1109926106498054E-2</c:v>
                </c:pt>
                <c:pt idx="8">
                  <c:v>6.2491896797614417E-2</c:v>
                </c:pt>
                <c:pt idx="9">
                  <c:v>4.8497883854853256E-2</c:v>
                </c:pt>
                <c:pt idx="10">
                  <c:v>3.647492872715076E-2</c:v>
                </c:pt>
                <c:pt idx="11">
                  <c:v>2.8986380619501026E-2</c:v>
                </c:pt>
                <c:pt idx="12">
                  <c:v>3.1004441407584557E-2</c:v>
                </c:pt>
                <c:pt idx="13">
                  <c:v>3.881079736285608E-2</c:v>
                </c:pt>
                <c:pt idx="14">
                  <c:v>8.2035928143712578E-2</c:v>
                </c:pt>
                <c:pt idx="15">
                  <c:v>0.5</c:v>
                </c:pt>
              </c:numCache>
            </c:numRef>
          </c:yVal>
          <c:smooth val="0"/>
          <c:extLst>
            <c:ext xmlns:c16="http://schemas.microsoft.com/office/drawing/2014/chart" uri="{C3380CC4-5D6E-409C-BE32-E72D297353CC}">
              <c16:uniqueId val="{00000001-60F3-4D38-B4EB-703EF9FEEEAE}"/>
            </c:ext>
          </c:extLst>
        </c:ser>
        <c:dLbls>
          <c:showLegendKey val="0"/>
          <c:showVal val="0"/>
          <c:showCatName val="0"/>
          <c:showSerName val="0"/>
          <c:showPercent val="0"/>
          <c:showBubbleSize val="0"/>
        </c:dLbls>
        <c:axId val="106153088"/>
        <c:axId val="106155008"/>
      </c:scatterChart>
      <c:valAx>
        <c:axId val="106153088"/>
        <c:scaling>
          <c:orientation val="minMax"/>
          <c:max val="2023"/>
          <c:min val="2008"/>
        </c:scaling>
        <c:delete val="0"/>
        <c:axPos val="b"/>
        <c:title>
          <c:tx>
            <c:rich>
              <a:bodyPr/>
              <a:lstStyle/>
              <a:p>
                <a:pPr>
                  <a:defRPr sz="1025" b="1" i="0" u="none" strike="noStrike" baseline="0">
                    <a:solidFill>
                      <a:srgbClr val="000000"/>
                    </a:solidFill>
                    <a:latin typeface="Arial"/>
                    <a:ea typeface="Arial"/>
                    <a:cs typeface="Arial"/>
                  </a:defRPr>
                </a:pPr>
                <a:r>
                  <a:rPr lang="en-US"/>
                  <a:t>Model Year</a:t>
                </a:r>
              </a:p>
            </c:rich>
          </c:tx>
          <c:layout>
            <c:manualLayout>
              <c:xMode val="edge"/>
              <c:yMode val="edge"/>
              <c:x val="0.45584113866954745"/>
              <c:y val="0.8987341160360076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06155008"/>
        <c:crosses val="autoZero"/>
        <c:crossBetween val="midCat"/>
        <c:majorUnit val="1"/>
      </c:valAx>
      <c:valAx>
        <c:axId val="106155008"/>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Failure Rate (%)</a:t>
                </a:r>
              </a:p>
            </c:rich>
          </c:tx>
          <c:layout>
            <c:manualLayout>
              <c:xMode val="edge"/>
              <c:yMode val="edge"/>
              <c:x val="2.4216626387048138E-2"/>
              <c:y val="0.374683663263322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06153088"/>
        <c:crosses val="autoZero"/>
        <c:crossBetween val="midCat"/>
        <c:majorUnit val="5.000000000000001E-2"/>
      </c:valAx>
    </c:plotArea>
    <c:legend>
      <c:legendPos val="r"/>
      <c:layout>
        <c:manualLayout>
          <c:xMode val="edge"/>
          <c:yMode val="edge"/>
          <c:x val="0.71360144338393761"/>
          <c:y val="0.22031294681515193"/>
          <c:w val="0.10785728083861193"/>
          <c:h val="0.11811301050055267"/>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en-US" sz="1525" b="1" i="0" u="none" strike="noStrike" baseline="0">
                <a:solidFill>
                  <a:srgbClr val="000000"/>
                </a:solidFill>
                <a:latin typeface="Arial"/>
                <a:cs typeface="Arial"/>
              </a:rPr>
              <a:t>Vehicle "Turnaways" for OBDII Test</a:t>
            </a:r>
          </a:p>
          <a:p>
            <a:pPr>
              <a:defRPr sz="1475" b="0" i="0" u="none" strike="noStrike" baseline="0">
                <a:solidFill>
                  <a:srgbClr val="000000"/>
                </a:solidFill>
                <a:latin typeface="Arial"/>
                <a:ea typeface="Arial"/>
                <a:cs typeface="Arial"/>
              </a:defRPr>
            </a:pPr>
            <a:r>
              <a:rPr lang="en-US" sz="1325" b="0" i="0" u="none" strike="noStrike" baseline="0">
                <a:solidFill>
                  <a:srgbClr val="000000"/>
                </a:solidFill>
                <a:latin typeface="Arial"/>
                <a:cs typeface="Arial"/>
              </a:rPr>
              <a:t>by Model Year and Vehicle Class </a:t>
            </a:r>
          </a:p>
        </c:rich>
      </c:tx>
      <c:layout>
        <c:manualLayout>
          <c:xMode val="edge"/>
          <c:yMode val="edge"/>
          <c:x val="0.32261428416549087"/>
          <c:y val="2.8619422572178491E-2"/>
        </c:manualLayout>
      </c:layout>
      <c:overlay val="0"/>
      <c:spPr>
        <a:noFill/>
        <a:ln w="25400">
          <a:noFill/>
        </a:ln>
      </c:spPr>
    </c:title>
    <c:autoTitleDeleted val="0"/>
    <c:plotArea>
      <c:layout>
        <c:manualLayout>
          <c:layoutTarget val="inner"/>
          <c:xMode val="edge"/>
          <c:yMode val="edge"/>
          <c:x val="0.10477183730095818"/>
          <c:y val="0.1565659139670075"/>
          <c:w val="0.8008302811518786"/>
          <c:h val="0.68855332056456586"/>
        </c:manualLayout>
      </c:layout>
      <c:lineChart>
        <c:grouping val="standard"/>
        <c:varyColors val="0"/>
        <c:ser>
          <c:idx val="0"/>
          <c:order val="0"/>
          <c:tx>
            <c:strRef>
              <c:f>'(2)(xxiii) Not Ready Turnaways'!$B$9:$D$9</c:f>
              <c:strCache>
                <c:ptCount val="1"/>
                <c:pt idx="0">
                  <c:v>LDGV</c:v>
                </c:pt>
              </c:strCache>
            </c:strRef>
          </c:tx>
          <c:spPr>
            <a:ln w="12700">
              <a:solidFill>
                <a:srgbClr val="000000"/>
              </a:solidFill>
              <a:prstDash val="solid"/>
            </a:ln>
          </c:spPr>
          <c:marker>
            <c:symbol val="diamond"/>
            <c:size val="8"/>
            <c:spPr>
              <a:solidFill>
                <a:srgbClr val="000000"/>
              </a:solidFill>
              <a:ln>
                <a:solidFill>
                  <a:srgbClr val="000000"/>
                </a:solidFill>
                <a:prstDash val="solid"/>
              </a:ln>
            </c:spPr>
          </c:marker>
          <c:cat>
            <c:numRef>
              <c:f>'(2)(xxiii) Not Ready Failures'!$A$11:$A$26</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'(2)(xxiii) Not Ready Turnaways'!$B$11:$B$26</c:f>
              <c:numCache>
                <c:formatCode>#,##0</c:formatCode>
                <c:ptCount val="16"/>
                <c:pt idx="0">
                  <c:v>1700</c:v>
                </c:pt>
                <c:pt idx="1">
                  <c:v>1406</c:v>
                </c:pt>
                <c:pt idx="2">
                  <c:v>1595</c:v>
                </c:pt>
                <c:pt idx="3">
                  <c:v>1548</c:v>
                </c:pt>
                <c:pt idx="4">
                  <c:v>1346</c:v>
                </c:pt>
                <c:pt idx="5">
                  <c:v>1276</c:v>
                </c:pt>
                <c:pt idx="6">
                  <c:v>1042</c:v>
                </c:pt>
                <c:pt idx="7">
                  <c:v>972</c:v>
                </c:pt>
                <c:pt idx="8">
                  <c:v>657</c:v>
                </c:pt>
                <c:pt idx="9">
                  <c:v>555</c:v>
                </c:pt>
                <c:pt idx="10">
                  <c:v>525</c:v>
                </c:pt>
                <c:pt idx="11">
                  <c:v>569</c:v>
                </c:pt>
                <c:pt idx="12">
                  <c:v>257</c:v>
                </c:pt>
                <c:pt idx="13">
                  <c:v>196</c:v>
                </c:pt>
                <c:pt idx="14">
                  <c:v>106</c:v>
                </c:pt>
                <c:pt idx="15">
                  <c:v>16</c:v>
                </c:pt>
              </c:numCache>
            </c:numRef>
          </c:val>
          <c:smooth val="0"/>
          <c:extLst>
            <c:ext xmlns:c16="http://schemas.microsoft.com/office/drawing/2014/chart" uri="{C3380CC4-5D6E-409C-BE32-E72D297353CC}">
              <c16:uniqueId val="{00000000-D17A-490B-9151-AFF7C2EAEDB8}"/>
            </c:ext>
          </c:extLst>
        </c:ser>
        <c:ser>
          <c:idx val="1"/>
          <c:order val="1"/>
          <c:tx>
            <c:strRef>
              <c:f>'(2)(xxiii) Not Ready Failures'!#REF!</c:f>
              <c:strCache>
                <c:ptCount val="1"/>
                <c:pt idx="0">
                  <c:v>#REF!</c:v>
                </c:pt>
              </c:strCache>
            </c:strRef>
          </c:tx>
          <c:spPr>
            <a:ln w="12700">
              <a:solidFill>
                <a:srgbClr val="969696"/>
              </a:solidFill>
              <a:prstDash val="solid"/>
            </a:ln>
          </c:spPr>
          <c:marker>
            <c:symbol val="square"/>
            <c:size val="8"/>
            <c:spPr>
              <a:noFill/>
              <a:ln>
                <a:solidFill>
                  <a:srgbClr val="969696"/>
                </a:solidFill>
                <a:prstDash val="solid"/>
              </a:ln>
            </c:spPr>
          </c:marker>
          <c:cat>
            <c:numRef>
              <c:f>'(2)(xxiii) Not Ready Failures'!$A$11:$A$26</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'(2)(xxiii) Not Ready Turnaways'!#REF!</c:f>
              <c:numCache>
                <c:formatCode>General</c:formatCode>
                <c:ptCount val="1"/>
                <c:pt idx="0">
                  <c:v>1</c:v>
                </c:pt>
              </c:numCache>
            </c:numRef>
          </c:val>
          <c:smooth val="0"/>
          <c:extLst>
            <c:ext xmlns:c16="http://schemas.microsoft.com/office/drawing/2014/chart" uri="{C3380CC4-5D6E-409C-BE32-E72D297353CC}">
              <c16:uniqueId val="{00000001-D17A-490B-9151-AFF7C2EAEDB8}"/>
            </c:ext>
          </c:extLst>
        </c:ser>
        <c:ser>
          <c:idx val="2"/>
          <c:order val="2"/>
          <c:tx>
            <c:strRef>
              <c:f>'(2)(xxiii) Not Ready Turnaways'!$E$9:$G$9</c:f>
              <c:strCache>
                <c:ptCount val="1"/>
                <c:pt idx="0">
                  <c:v>MDGV</c:v>
                </c:pt>
              </c:strCache>
            </c:strRef>
          </c:tx>
          <c:spPr>
            <a:ln w="12700">
              <a:solidFill>
                <a:srgbClr val="7030A0"/>
              </a:solidFill>
              <a:prstDash val="solid"/>
            </a:ln>
          </c:spPr>
          <c:marker>
            <c:symbol val="triangle"/>
            <c:size val="5"/>
            <c:spPr>
              <a:solidFill>
                <a:srgbClr val="7030A0"/>
              </a:solidFill>
              <a:ln>
                <a:solidFill>
                  <a:srgbClr val="7030A0"/>
                </a:solidFill>
                <a:prstDash val="solid"/>
              </a:ln>
            </c:spPr>
          </c:marker>
          <c:cat>
            <c:numRef>
              <c:f>'(2)(xxiii) Not Ready Failures'!$A$11:$A$26</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'(2)(xxiii) Not Ready Turnaways'!$E$11:$E$26</c:f>
              <c:numCache>
                <c:formatCode>#,##0</c:formatCode>
                <c:ptCount val="16"/>
                <c:pt idx="0">
                  <c:v>87</c:v>
                </c:pt>
                <c:pt idx="1">
                  <c:v>120</c:v>
                </c:pt>
                <c:pt idx="2">
                  <c:v>93</c:v>
                </c:pt>
                <c:pt idx="3">
                  <c:v>151</c:v>
                </c:pt>
                <c:pt idx="4">
                  <c:v>156</c:v>
                </c:pt>
                <c:pt idx="5">
                  <c:v>132</c:v>
                </c:pt>
                <c:pt idx="6">
                  <c:v>148</c:v>
                </c:pt>
                <c:pt idx="7">
                  <c:v>164</c:v>
                </c:pt>
                <c:pt idx="8">
                  <c:v>77</c:v>
                </c:pt>
                <c:pt idx="9">
                  <c:v>54</c:v>
                </c:pt>
                <c:pt idx="10">
                  <c:v>31</c:v>
                </c:pt>
                <c:pt idx="11">
                  <c:v>36</c:v>
                </c:pt>
                <c:pt idx="12">
                  <c:v>37</c:v>
                </c:pt>
                <c:pt idx="13">
                  <c:v>24</c:v>
                </c:pt>
                <c:pt idx="14">
                  <c:v>8</c:v>
                </c:pt>
                <c:pt idx="15">
                  <c:v>0</c:v>
                </c:pt>
              </c:numCache>
            </c:numRef>
          </c:val>
          <c:smooth val="0"/>
          <c:extLst>
            <c:ext xmlns:c16="http://schemas.microsoft.com/office/drawing/2014/chart" uri="{C3380CC4-5D6E-409C-BE32-E72D297353CC}">
              <c16:uniqueId val="{00000002-D17A-490B-9151-AFF7C2EAEDB8}"/>
            </c:ext>
          </c:extLst>
        </c:ser>
        <c:ser>
          <c:idx val="3"/>
          <c:order val="3"/>
          <c:tx>
            <c:strRef>
              <c:f>'(2)(xxiii) Not Ready Turnaways'!$K$9:$M$9</c:f>
              <c:strCache>
                <c:ptCount val="1"/>
                <c:pt idx="0">
                  <c:v>MDDV</c:v>
                </c:pt>
              </c:strCache>
            </c:strRef>
          </c:tx>
          <c:val>
            <c:numRef>
              <c:f>'(2)(xxiii) Not Ready Turnaways'!$K$11:$K$26</c:f>
              <c:numCache>
                <c:formatCode>#,##0</c:formatCode>
                <c:ptCount val="16"/>
                <c:pt idx="0">
                  <c:v>23</c:v>
                </c:pt>
                <c:pt idx="1">
                  <c:v>4</c:v>
                </c:pt>
                <c:pt idx="2">
                  <c:v>12</c:v>
                </c:pt>
                <c:pt idx="3">
                  <c:v>73</c:v>
                </c:pt>
                <c:pt idx="4">
                  <c:v>64</c:v>
                </c:pt>
                <c:pt idx="5">
                  <c:v>67</c:v>
                </c:pt>
                <c:pt idx="6">
                  <c:v>68</c:v>
                </c:pt>
                <c:pt idx="7">
                  <c:v>108</c:v>
                </c:pt>
                <c:pt idx="8">
                  <c:v>91</c:v>
                </c:pt>
                <c:pt idx="9">
                  <c:v>86</c:v>
                </c:pt>
                <c:pt idx="10">
                  <c:v>77</c:v>
                </c:pt>
                <c:pt idx="11">
                  <c:v>60</c:v>
                </c:pt>
                <c:pt idx="12">
                  <c:v>42</c:v>
                </c:pt>
                <c:pt idx="13">
                  <c:v>33</c:v>
                </c:pt>
                <c:pt idx="14">
                  <c:v>6</c:v>
                </c:pt>
              </c:numCache>
            </c:numRef>
          </c:val>
          <c:smooth val="0"/>
          <c:extLst>
            <c:ext xmlns:c16="http://schemas.microsoft.com/office/drawing/2014/chart" uri="{C3380CC4-5D6E-409C-BE32-E72D297353CC}">
              <c16:uniqueId val="{00000003-D17A-490B-9151-AFF7C2EAEDB8}"/>
            </c:ext>
          </c:extLst>
        </c:ser>
        <c:dLbls>
          <c:showLegendKey val="0"/>
          <c:showVal val="0"/>
          <c:showCatName val="0"/>
          <c:showSerName val="0"/>
          <c:showPercent val="0"/>
          <c:showBubbleSize val="0"/>
        </c:dLbls>
        <c:marker val="1"/>
        <c:smooth val="0"/>
        <c:axId val="119385088"/>
        <c:axId val="119399552"/>
      </c:lineChart>
      <c:catAx>
        <c:axId val="119385088"/>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124499207051572"/>
              <c:y val="0.909092397348636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399552"/>
        <c:crosses val="autoZero"/>
        <c:auto val="1"/>
        <c:lblAlgn val="ctr"/>
        <c:lblOffset val="100"/>
        <c:tickLblSkip val="1"/>
        <c:tickMarkSkip val="1"/>
        <c:noMultiLvlLbl val="0"/>
      </c:catAx>
      <c:valAx>
        <c:axId val="119399552"/>
        <c:scaling>
          <c:logBase val="10"/>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Number of Vehicles "Turnaways"</a:t>
                </a:r>
              </a:p>
            </c:rich>
          </c:tx>
          <c:layout>
            <c:manualLayout>
              <c:xMode val="edge"/>
              <c:yMode val="edge"/>
              <c:x val="2.0746859092181168E-2"/>
              <c:y val="0.249158770407936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385088"/>
        <c:crosses val="autoZero"/>
        <c:crossBetween val="midCat"/>
      </c:valAx>
      <c:spPr>
        <a:noFill/>
        <a:ln w="12700">
          <a:solidFill>
            <a:srgbClr val="808080"/>
          </a:solidFill>
          <a:prstDash val="solid"/>
        </a:ln>
      </c:spPr>
    </c:plotArea>
    <c:legend>
      <c:legendPos val="r"/>
      <c:layout>
        <c:manualLayout>
          <c:xMode val="edge"/>
          <c:yMode val="edge"/>
          <c:x val="0.76867256146295837"/>
          <c:y val="0.25925975354775571"/>
          <c:w val="7.8962536023055904E-2"/>
          <c:h val="0.15960478668979991"/>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3437848274702"/>
          <c:y val="0.1692847562253835"/>
          <c:w val="0.82346916320779306"/>
          <c:h val="0.68411983959124067"/>
        </c:manualLayout>
      </c:layout>
      <c:lineChart>
        <c:grouping val="standard"/>
        <c:varyColors val="0"/>
        <c:ser>
          <c:idx val="0"/>
          <c:order val="0"/>
          <c:tx>
            <c:strRef>
              <c:f>'(2)(xxiii) Not Ready Turnaways'!$B$9:$D$9</c:f>
              <c:strCache>
                <c:ptCount val="1"/>
                <c:pt idx="0">
                  <c:v>LDGV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'(2)(xxiii) Not Ready Turnaways'!$A$11:$A$26</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'(2)(xxiii) Not Ready Turnaways'!$D$11:$D$26</c:f>
              <c:numCache>
                <c:formatCode>0.0%</c:formatCode>
                <c:ptCount val="16"/>
                <c:pt idx="0">
                  <c:v>0.13945857260049221</c:v>
                </c:pt>
                <c:pt idx="1">
                  <c:v>0.14071257005604484</c:v>
                </c:pt>
                <c:pt idx="2">
                  <c:v>0.13418019685370572</c:v>
                </c:pt>
                <c:pt idx="3">
                  <c:v>0.12589459986987639</c:v>
                </c:pt>
                <c:pt idx="4">
                  <c:v>0.11299529885829415</c:v>
                </c:pt>
                <c:pt idx="5">
                  <c:v>0.1134524762158798</c:v>
                </c:pt>
                <c:pt idx="6">
                  <c:v>0.10273094745144434</c:v>
                </c:pt>
                <c:pt idx="7">
                  <c:v>9.9042184634196048E-2</c:v>
                </c:pt>
                <c:pt idx="8">
                  <c:v>8.3790332865705905E-2</c:v>
                </c:pt>
                <c:pt idx="9">
                  <c:v>8.1713780918727913E-2</c:v>
                </c:pt>
                <c:pt idx="10">
                  <c:v>8.6647961709853116E-2</c:v>
                </c:pt>
                <c:pt idx="11">
                  <c:v>8.9705186820116661E-2</c:v>
                </c:pt>
                <c:pt idx="12">
                  <c:v>7.1667596207473511E-2</c:v>
                </c:pt>
                <c:pt idx="13">
                  <c:v>6.6962760505637167E-2</c:v>
                </c:pt>
                <c:pt idx="14">
                  <c:v>0.15565345080763582</c:v>
                </c:pt>
                <c:pt idx="15">
                  <c:v>0.30188679245283018</c:v>
                </c:pt>
              </c:numCache>
            </c:numRef>
          </c:val>
          <c:smooth val="0"/>
          <c:extLst>
            <c:ext xmlns:c16="http://schemas.microsoft.com/office/drawing/2014/chart" uri="{C3380CC4-5D6E-409C-BE32-E72D297353CC}">
              <c16:uniqueId val="{00000000-FD81-42FD-B82A-9D0AAA41F4D8}"/>
            </c:ext>
          </c:extLst>
        </c:ser>
        <c:ser>
          <c:idx val="1"/>
          <c:order val="1"/>
          <c:tx>
            <c:strRef>
              <c:f>'(2)(xxiii) Not Ready Turnaways'!#REF!</c:f>
              <c:strCache>
                <c:ptCount val="1"/>
                <c:pt idx="0">
                  <c:v>#REF!</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val>
            <c:numRef>
              <c:f>'(2)(xxiii) Not Ready Turnaways'!#REF!</c:f>
              <c:numCache>
                <c:formatCode>General</c:formatCode>
                <c:ptCount val="1"/>
                <c:pt idx="0">
                  <c:v>1</c:v>
                </c:pt>
              </c:numCache>
            </c:numRef>
          </c:val>
          <c:smooth val="0"/>
          <c:extLst>
            <c:ext xmlns:c16="http://schemas.microsoft.com/office/drawing/2014/chart" uri="{C3380CC4-5D6E-409C-BE32-E72D297353CC}">
              <c16:uniqueId val="{00000001-FD81-42FD-B82A-9D0AAA41F4D8}"/>
            </c:ext>
          </c:extLst>
        </c:ser>
        <c:ser>
          <c:idx val="3"/>
          <c:order val="2"/>
          <c:tx>
            <c:strRef>
              <c:f>'(2)(xxiii) Not Ready Turnaways'!$E$9:$G$9</c:f>
              <c:strCache>
                <c:ptCount val="1"/>
                <c:pt idx="0">
                  <c:v>MDGV</c:v>
                </c:pt>
              </c:strCache>
            </c:strRef>
          </c:tx>
          <c:val>
            <c:numRef>
              <c:f>'(2)(xxiii) Not Ready Turnaways'!$G$11:$G$26</c:f>
              <c:numCache>
                <c:formatCode>0.0%</c:formatCode>
                <c:ptCount val="16"/>
                <c:pt idx="0">
                  <c:v>0.12253521126760564</c:v>
                </c:pt>
                <c:pt idx="1">
                  <c:v>0.18237082066869301</c:v>
                </c:pt>
                <c:pt idx="2">
                  <c:v>0.14668769716088328</c:v>
                </c:pt>
                <c:pt idx="3">
                  <c:v>0.14703018500486856</c:v>
                </c:pt>
                <c:pt idx="4">
                  <c:v>0.17086527929901424</c:v>
                </c:pt>
                <c:pt idx="5">
                  <c:v>0.15922798552472858</c:v>
                </c:pt>
                <c:pt idx="6">
                  <c:v>0.16426193118756938</c:v>
                </c:pt>
                <c:pt idx="7">
                  <c:v>0.14708520179372198</c:v>
                </c:pt>
                <c:pt idx="8">
                  <c:v>8.8100686498855829E-2</c:v>
                </c:pt>
                <c:pt idx="9">
                  <c:v>8.5039370078740156E-2</c:v>
                </c:pt>
                <c:pt idx="10">
                  <c:v>7.9081632653061229E-2</c:v>
                </c:pt>
                <c:pt idx="11">
                  <c:v>0.08</c:v>
                </c:pt>
                <c:pt idx="12">
                  <c:v>0.10306406685236769</c:v>
                </c:pt>
                <c:pt idx="13">
                  <c:v>9.2664092664092659E-2</c:v>
                </c:pt>
                <c:pt idx="14">
                  <c:v>8.6021505376344093E-2</c:v>
                </c:pt>
                <c:pt idx="15">
                  <c:v>0</c:v>
                </c:pt>
              </c:numCache>
            </c:numRef>
          </c:val>
          <c:smooth val="0"/>
          <c:extLst>
            <c:ext xmlns:c16="http://schemas.microsoft.com/office/drawing/2014/chart" uri="{C3380CC4-5D6E-409C-BE32-E72D297353CC}">
              <c16:uniqueId val="{00000002-FD81-42FD-B82A-9D0AAA41F4D8}"/>
            </c:ext>
          </c:extLst>
        </c:ser>
        <c:ser>
          <c:idx val="2"/>
          <c:order val="3"/>
          <c:tx>
            <c:strRef>
              <c:f>'(2)(xxiii) Not Ready Turnaways'!$K$9:$M$9</c:f>
              <c:strCache>
                <c:ptCount val="1"/>
                <c:pt idx="0">
                  <c:v>MDDV</c:v>
                </c:pt>
              </c:strCache>
            </c:strRef>
          </c:tx>
          <c:val>
            <c:numRef>
              <c:f>'(2)(xxiii) Not Ready Turnaways'!$M$11:$M$26</c:f>
              <c:numCache>
                <c:formatCode>0.0%</c:formatCode>
                <c:ptCount val="16"/>
                <c:pt idx="0">
                  <c:v>0.18253968253968253</c:v>
                </c:pt>
                <c:pt idx="1">
                  <c:v>0.13333333333333333</c:v>
                </c:pt>
                <c:pt idx="2">
                  <c:v>0.20689655172413793</c:v>
                </c:pt>
                <c:pt idx="3">
                  <c:v>0.25435540069686413</c:v>
                </c:pt>
                <c:pt idx="4">
                  <c:v>0.24427480916030533</c:v>
                </c:pt>
                <c:pt idx="5">
                  <c:v>0.2648221343873518</c:v>
                </c:pt>
                <c:pt idx="6">
                  <c:v>0.27755102040816326</c:v>
                </c:pt>
                <c:pt idx="7">
                  <c:v>0.22222222222222221</c:v>
                </c:pt>
                <c:pt idx="8">
                  <c:v>0.23096446700507614</c:v>
                </c:pt>
                <c:pt idx="9">
                  <c:v>0.24501424501424501</c:v>
                </c:pt>
                <c:pt idx="10">
                  <c:v>0.27017543859649124</c:v>
                </c:pt>
                <c:pt idx="11">
                  <c:v>0.19933554817275748</c:v>
                </c:pt>
                <c:pt idx="12">
                  <c:v>0.1891891891891892</c:v>
                </c:pt>
                <c:pt idx="13">
                  <c:v>0.22448979591836735</c:v>
                </c:pt>
                <c:pt idx="14">
                  <c:v>0.16216216216216217</c:v>
                </c:pt>
              </c:numCache>
            </c:numRef>
          </c:val>
          <c:smooth val="0"/>
          <c:extLst>
            <c:ext xmlns:c16="http://schemas.microsoft.com/office/drawing/2014/chart" uri="{C3380CC4-5D6E-409C-BE32-E72D297353CC}">
              <c16:uniqueId val="{00000003-FD81-42FD-B82A-9D0AAA41F4D8}"/>
            </c:ext>
          </c:extLst>
        </c:ser>
        <c:dLbls>
          <c:showLegendKey val="0"/>
          <c:showVal val="0"/>
          <c:showCatName val="0"/>
          <c:showSerName val="0"/>
          <c:showPercent val="0"/>
          <c:showBubbleSize val="0"/>
        </c:dLbls>
        <c:marker val="1"/>
        <c:smooth val="0"/>
        <c:axId val="118261248"/>
        <c:axId val="118263168"/>
      </c:lineChart>
      <c:catAx>
        <c:axId val="118261248"/>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6625176175744854"/>
              <c:y val="0.9197222108894419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8263168"/>
        <c:crosses val="autoZero"/>
        <c:auto val="1"/>
        <c:lblAlgn val="ctr"/>
        <c:lblOffset val="100"/>
        <c:tickLblSkip val="1"/>
        <c:tickMarkSkip val="1"/>
        <c:noMultiLvlLbl val="0"/>
      </c:catAx>
      <c:valAx>
        <c:axId val="118263168"/>
        <c:scaling>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Turnaway (%)</a:t>
                </a:r>
              </a:p>
            </c:rich>
          </c:tx>
          <c:layout>
            <c:manualLayout>
              <c:xMode val="edge"/>
              <c:yMode val="edge"/>
              <c:x val="1.1422693200813887E-2"/>
              <c:y val="0.3874351198328211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8261248"/>
        <c:crosses val="autoZero"/>
        <c:crossBetween val="between"/>
      </c:valAx>
      <c:spPr>
        <a:noFill/>
        <a:ln w="12700">
          <a:solidFill>
            <a:srgbClr val="808080"/>
          </a:solidFill>
          <a:prstDash val="solid"/>
        </a:ln>
      </c:spPr>
    </c:plotArea>
    <c:legend>
      <c:legendPos val="r"/>
      <c:layout>
        <c:manualLayout>
          <c:xMode val="edge"/>
          <c:yMode val="edge"/>
          <c:x val="0.71463538239276281"/>
          <c:y val="0.20341452137135721"/>
          <c:w val="8.0691642651297538E-2"/>
          <c:h val="0.1675256914129265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en-US" sz="1525" b="1" i="0" u="none" strike="noStrike" baseline="0">
                <a:solidFill>
                  <a:srgbClr val="000000"/>
                </a:solidFill>
                <a:latin typeface="Arial"/>
                <a:cs typeface="Arial"/>
              </a:rPr>
              <a:t>Vehicle "Turnaways" for OBD Test</a:t>
            </a:r>
          </a:p>
          <a:p>
            <a:pPr>
              <a:defRPr sz="1475" b="0" i="0" u="none" strike="noStrike" baseline="0">
                <a:solidFill>
                  <a:srgbClr val="000000"/>
                </a:solidFill>
                <a:latin typeface="Arial"/>
                <a:ea typeface="Arial"/>
                <a:cs typeface="Arial"/>
              </a:defRPr>
            </a:pPr>
            <a:r>
              <a:rPr lang="en-US" sz="1325" b="0" i="0" u="none" strike="noStrike" baseline="0">
                <a:solidFill>
                  <a:srgbClr val="000000"/>
                </a:solidFill>
                <a:latin typeface="Arial"/>
                <a:cs typeface="Arial"/>
              </a:rPr>
              <a:t>by Model Year and Vehicle Class </a:t>
            </a:r>
          </a:p>
        </c:rich>
      </c:tx>
      <c:layout>
        <c:manualLayout>
          <c:xMode val="edge"/>
          <c:yMode val="edge"/>
          <c:x val="0.32261428416549104"/>
          <c:y val="2.8619422572178491E-2"/>
        </c:manualLayout>
      </c:layout>
      <c:overlay val="0"/>
      <c:spPr>
        <a:noFill/>
        <a:ln w="25400">
          <a:noFill/>
        </a:ln>
      </c:spPr>
    </c:title>
    <c:autoTitleDeleted val="0"/>
    <c:plotArea>
      <c:layout>
        <c:manualLayout>
          <c:layoutTarget val="inner"/>
          <c:xMode val="edge"/>
          <c:yMode val="edge"/>
          <c:x val="0.10477183730095818"/>
          <c:y val="0.15656591396700756"/>
          <c:w val="0.8008302811518786"/>
          <c:h val="0.68855332056456586"/>
        </c:manualLayout>
      </c:layout>
      <c:lineChart>
        <c:grouping val="standard"/>
        <c:varyColors val="0"/>
        <c:ser>
          <c:idx val="0"/>
          <c:order val="0"/>
          <c:tx>
            <c:strRef>
              <c:f>'(2)(xxiii) Not Ready Turnaways'!$B$9:$D$9</c:f>
              <c:strCache>
                <c:ptCount val="1"/>
                <c:pt idx="0">
                  <c:v>LDGV</c:v>
                </c:pt>
              </c:strCache>
            </c:strRef>
          </c:tx>
          <c:cat>
            <c:numRef>
              <c:f>'(2)(xxiii) Not Ready Turnaways'!$A$11:$A$26</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'(2)(xxiii) Not Ready Turnaways'!$B$11:$B$26</c:f>
              <c:numCache>
                <c:formatCode>#,##0</c:formatCode>
                <c:ptCount val="16"/>
                <c:pt idx="0">
                  <c:v>1700</c:v>
                </c:pt>
                <c:pt idx="1">
                  <c:v>1406</c:v>
                </c:pt>
                <c:pt idx="2">
                  <c:v>1595</c:v>
                </c:pt>
                <c:pt idx="3">
                  <c:v>1548</c:v>
                </c:pt>
                <c:pt idx="4">
                  <c:v>1346</c:v>
                </c:pt>
                <c:pt idx="5">
                  <c:v>1276</c:v>
                </c:pt>
                <c:pt idx="6">
                  <c:v>1042</c:v>
                </c:pt>
                <c:pt idx="7">
                  <c:v>972</c:v>
                </c:pt>
                <c:pt idx="8">
                  <c:v>657</c:v>
                </c:pt>
                <c:pt idx="9">
                  <c:v>555</c:v>
                </c:pt>
                <c:pt idx="10">
                  <c:v>525</c:v>
                </c:pt>
                <c:pt idx="11">
                  <c:v>569</c:v>
                </c:pt>
                <c:pt idx="12">
                  <c:v>257</c:v>
                </c:pt>
                <c:pt idx="13">
                  <c:v>196</c:v>
                </c:pt>
                <c:pt idx="14">
                  <c:v>106</c:v>
                </c:pt>
                <c:pt idx="15">
                  <c:v>16</c:v>
                </c:pt>
              </c:numCache>
            </c:numRef>
          </c:val>
          <c:smooth val="0"/>
          <c:extLst>
            <c:ext xmlns:c16="http://schemas.microsoft.com/office/drawing/2014/chart" uri="{C3380CC4-5D6E-409C-BE32-E72D297353CC}">
              <c16:uniqueId val="{00000000-41D5-47F6-81B5-A9A4D57573EF}"/>
            </c:ext>
          </c:extLst>
        </c:ser>
        <c:ser>
          <c:idx val="1"/>
          <c:order val="1"/>
          <c:tx>
            <c:strRef>
              <c:f>'(2)(xxiii) Not Ready Turnaways'!$E$9:$G$9</c:f>
              <c:strCache>
                <c:ptCount val="1"/>
                <c:pt idx="0">
                  <c:v>MDGV</c:v>
                </c:pt>
              </c:strCache>
            </c:strRef>
          </c:tx>
          <c:cat>
            <c:numRef>
              <c:f>'(2)(xxiii) Not Ready Turnaways'!$A$11:$A$26</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'(2)(xxiii) Not Ready Turnaways'!$E$11:$E$26</c:f>
              <c:numCache>
                <c:formatCode>#,##0</c:formatCode>
                <c:ptCount val="16"/>
                <c:pt idx="0">
                  <c:v>87</c:v>
                </c:pt>
                <c:pt idx="1">
                  <c:v>120</c:v>
                </c:pt>
                <c:pt idx="2">
                  <c:v>93</c:v>
                </c:pt>
                <c:pt idx="3">
                  <c:v>151</c:v>
                </c:pt>
                <c:pt idx="4">
                  <c:v>156</c:v>
                </c:pt>
                <c:pt idx="5">
                  <c:v>132</c:v>
                </c:pt>
                <c:pt idx="6">
                  <c:v>148</c:v>
                </c:pt>
                <c:pt idx="7">
                  <c:v>164</c:v>
                </c:pt>
                <c:pt idx="8">
                  <c:v>77</c:v>
                </c:pt>
                <c:pt idx="9">
                  <c:v>54</c:v>
                </c:pt>
                <c:pt idx="10">
                  <c:v>31</c:v>
                </c:pt>
                <c:pt idx="11">
                  <c:v>36</c:v>
                </c:pt>
                <c:pt idx="12">
                  <c:v>37</c:v>
                </c:pt>
                <c:pt idx="13">
                  <c:v>24</c:v>
                </c:pt>
                <c:pt idx="14">
                  <c:v>8</c:v>
                </c:pt>
                <c:pt idx="15">
                  <c:v>0</c:v>
                </c:pt>
              </c:numCache>
            </c:numRef>
          </c:val>
          <c:smooth val="0"/>
          <c:extLst>
            <c:ext xmlns:c16="http://schemas.microsoft.com/office/drawing/2014/chart" uri="{C3380CC4-5D6E-409C-BE32-E72D297353CC}">
              <c16:uniqueId val="{00000001-41D5-47F6-81B5-A9A4D57573EF}"/>
            </c:ext>
          </c:extLst>
        </c:ser>
        <c:ser>
          <c:idx val="2"/>
          <c:order val="2"/>
          <c:tx>
            <c:strRef>
              <c:f>'(2)(xxiii) Not Ready Turnaways'!$H$9:$J$9</c:f>
              <c:strCache>
                <c:ptCount val="1"/>
                <c:pt idx="0">
                  <c:v>LDDV</c:v>
                </c:pt>
              </c:strCache>
            </c:strRef>
          </c:tx>
          <c:cat>
            <c:numRef>
              <c:f>'(2)(xxiii) Not Ready Turnaways'!$A$11:$A$26</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'(2)(xxiii) Not Ready Turnaways'!$H$11:$H$26</c:f>
              <c:numCache>
                <c:formatCode>#,##0</c:formatCode>
                <c:ptCount val="16"/>
                <c:pt idx="1">
                  <c:v>12</c:v>
                </c:pt>
                <c:pt idx="2">
                  <c:v>14</c:v>
                </c:pt>
                <c:pt idx="3">
                  <c:v>21</c:v>
                </c:pt>
                <c:pt idx="4">
                  <c:v>57</c:v>
                </c:pt>
                <c:pt idx="5">
                  <c:v>34</c:v>
                </c:pt>
                <c:pt idx="6">
                  <c:v>52</c:v>
                </c:pt>
                <c:pt idx="7">
                  <c:v>29</c:v>
                </c:pt>
                <c:pt idx="8">
                  <c:v>8</c:v>
                </c:pt>
                <c:pt idx="9">
                  <c:v>2</c:v>
                </c:pt>
                <c:pt idx="10">
                  <c:v>20</c:v>
                </c:pt>
                <c:pt idx="11">
                  <c:v>1</c:v>
                </c:pt>
                <c:pt idx="12">
                  <c:v>5</c:v>
                </c:pt>
                <c:pt idx="13">
                  <c:v>14</c:v>
                </c:pt>
                <c:pt idx="14">
                  <c:v>1</c:v>
                </c:pt>
              </c:numCache>
            </c:numRef>
          </c:val>
          <c:smooth val="0"/>
          <c:extLst>
            <c:ext xmlns:c16="http://schemas.microsoft.com/office/drawing/2014/chart" uri="{C3380CC4-5D6E-409C-BE32-E72D297353CC}">
              <c16:uniqueId val="{00000002-41D5-47F6-81B5-A9A4D57573EF}"/>
            </c:ext>
          </c:extLst>
        </c:ser>
        <c:ser>
          <c:idx val="3"/>
          <c:order val="3"/>
          <c:tx>
            <c:strRef>
              <c:f>'(2)(xxiii) Not Ready Turnaways'!$K$9:$M$9</c:f>
              <c:strCache>
                <c:ptCount val="1"/>
                <c:pt idx="0">
                  <c:v>MDDV</c:v>
                </c:pt>
              </c:strCache>
            </c:strRef>
          </c:tx>
          <c:cat>
            <c:numRef>
              <c:f>'(2)(xxiii) Not Ready Turnaways'!$A$11:$A$26</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'(2)(xxiii) Not Ready Turnaways'!$K$11:$K$26</c:f>
              <c:numCache>
                <c:formatCode>#,##0</c:formatCode>
                <c:ptCount val="16"/>
                <c:pt idx="0">
                  <c:v>23</c:v>
                </c:pt>
                <c:pt idx="1">
                  <c:v>4</c:v>
                </c:pt>
                <c:pt idx="2">
                  <c:v>12</c:v>
                </c:pt>
                <c:pt idx="3">
                  <c:v>73</c:v>
                </c:pt>
                <c:pt idx="4">
                  <c:v>64</c:v>
                </c:pt>
                <c:pt idx="5">
                  <c:v>67</c:v>
                </c:pt>
                <c:pt idx="6">
                  <c:v>68</c:v>
                </c:pt>
                <c:pt idx="7">
                  <c:v>108</c:v>
                </c:pt>
                <c:pt idx="8">
                  <c:v>91</c:v>
                </c:pt>
                <c:pt idx="9">
                  <c:v>86</c:v>
                </c:pt>
                <c:pt idx="10">
                  <c:v>77</c:v>
                </c:pt>
                <c:pt idx="11">
                  <c:v>60</c:v>
                </c:pt>
                <c:pt idx="12">
                  <c:v>42</c:v>
                </c:pt>
                <c:pt idx="13">
                  <c:v>33</c:v>
                </c:pt>
                <c:pt idx="14">
                  <c:v>6</c:v>
                </c:pt>
              </c:numCache>
            </c:numRef>
          </c:val>
          <c:smooth val="0"/>
          <c:extLst>
            <c:ext xmlns:c16="http://schemas.microsoft.com/office/drawing/2014/chart" uri="{C3380CC4-5D6E-409C-BE32-E72D297353CC}">
              <c16:uniqueId val="{00000003-41D5-47F6-81B5-A9A4D57573EF}"/>
            </c:ext>
          </c:extLst>
        </c:ser>
        <c:dLbls>
          <c:showLegendKey val="0"/>
          <c:showVal val="0"/>
          <c:showCatName val="0"/>
          <c:showSerName val="0"/>
          <c:showPercent val="0"/>
          <c:showBubbleSize val="0"/>
        </c:dLbls>
        <c:marker val="1"/>
        <c:smooth val="0"/>
        <c:axId val="119836672"/>
        <c:axId val="119838592"/>
      </c:lineChart>
      <c:catAx>
        <c:axId val="119836672"/>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5124499207051572"/>
              <c:y val="0.909092397348636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838592"/>
        <c:crosses val="autoZero"/>
        <c:auto val="1"/>
        <c:lblAlgn val="ctr"/>
        <c:lblOffset val="100"/>
        <c:tickLblSkip val="1"/>
        <c:tickMarkSkip val="1"/>
        <c:noMultiLvlLbl val="0"/>
      </c:catAx>
      <c:valAx>
        <c:axId val="119838592"/>
        <c:scaling>
          <c:logBase val="10"/>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Number of Vehicles "Turnaways"</a:t>
                </a:r>
              </a:p>
            </c:rich>
          </c:tx>
          <c:layout>
            <c:manualLayout>
              <c:xMode val="edge"/>
              <c:yMode val="edge"/>
              <c:x val="2.0746859092181168E-2"/>
              <c:y val="0.249158770407936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836672"/>
        <c:crosses val="autoZero"/>
        <c:crossBetween val="midCat"/>
      </c:valAx>
      <c:spPr>
        <a:noFill/>
        <a:ln w="12700">
          <a:solidFill>
            <a:srgbClr val="808080"/>
          </a:solidFill>
          <a:prstDash val="solid"/>
        </a:ln>
      </c:spPr>
    </c:plotArea>
    <c:legend>
      <c:legendPos val="r"/>
      <c:layout>
        <c:manualLayout>
          <c:xMode val="edge"/>
          <c:yMode val="edge"/>
          <c:x val="0.75582072294489622"/>
          <c:y val="4.3238759065478569E-2"/>
          <c:w val="0.17665303483306391"/>
          <c:h val="7.9850551131536676E-2"/>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266" r="0.75000000000001266" t="1" header="0.5" footer="0.5"/>
    <c:pageSetup paperSize="207"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03437848274702"/>
          <c:y val="0.1692847562253835"/>
          <c:w val="0.82346916320779306"/>
          <c:h val="0.68411983959124067"/>
        </c:manualLayout>
      </c:layout>
      <c:lineChart>
        <c:grouping val="standard"/>
        <c:varyColors val="0"/>
        <c:ser>
          <c:idx val="0"/>
          <c:order val="0"/>
          <c:tx>
            <c:strRef>
              <c:f>'(2)(xxiii) Not Ready Turnaways'!$B$9:$D$9</c:f>
              <c:strCache>
                <c:ptCount val="1"/>
                <c:pt idx="0">
                  <c:v>LDGV</c:v>
                </c:pt>
              </c:strCache>
            </c:strRef>
          </c:tx>
          <c:cat>
            <c:numRef>
              <c:f>'(2)(xxiii) Not Ready Turnaways'!$A$11:$A$26</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'(2)(xxiii) Not Ready Turnaways'!$D$11:$D$26</c:f>
              <c:numCache>
                <c:formatCode>0.0%</c:formatCode>
                <c:ptCount val="16"/>
                <c:pt idx="0">
                  <c:v>0.13945857260049221</c:v>
                </c:pt>
                <c:pt idx="1">
                  <c:v>0.14071257005604484</c:v>
                </c:pt>
                <c:pt idx="2">
                  <c:v>0.13418019685370572</c:v>
                </c:pt>
                <c:pt idx="3">
                  <c:v>0.12589459986987639</c:v>
                </c:pt>
                <c:pt idx="4">
                  <c:v>0.11299529885829415</c:v>
                </c:pt>
                <c:pt idx="5">
                  <c:v>0.1134524762158798</c:v>
                </c:pt>
                <c:pt idx="6">
                  <c:v>0.10273094745144434</c:v>
                </c:pt>
                <c:pt idx="7">
                  <c:v>9.9042184634196048E-2</c:v>
                </c:pt>
                <c:pt idx="8">
                  <c:v>8.3790332865705905E-2</c:v>
                </c:pt>
                <c:pt idx="9">
                  <c:v>8.1713780918727913E-2</c:v>
                </c:pt>
                <c:pt idx="10">
                  <c:v>8.6647961709853116E-2</c:v>
                </c:pt>
                <c:pt idx="11">
                  <c:v>8.9705186820116661E-2</c:v>
                </c:pt>
                <c:pt idx="12">
                  <c:v>7.1667596207473511E-2</c:v>
                </c:pt>
                <c:pt idx="13">
                  <c:v>6.6962760505637167E-2</c:v>
                </c:pt>
                <c:pt idx="14">
                  <c:v>0.15565345080763582</c:v>
                </c:pt>
                <c:pt idx="15">
                  <c:v>0.30188679245283018</c:v>
                </c:pt>
              </c:numCache>
            </c:numRef>
          </c:val>
          <c:smooth val="0"/>
          <c:extLst>
            <c:ext xmlns:c16="http://schemas.microsoft.com/office/drawing/2014/chart" uri="{C3380CC4-5D6E-409C-BE32-E72D297353CC}">
              <c16:uniqueId val="{00000000-D156-4DB7-87DF-1B75D0FC81DB}"/>
            </c:ext>
          </c:extLst>
        </c:ser>
        <c:ser>
          <c:idx val="1"/>
          <c:order val="1"/>
          <c:tx>
            <c:strRef>
              <c:f>'(2)(xxiii) Not Ready Turnaways'!$E$9:$G$9</c:f>
              <c:strCache>
                <c:ptCount val="1"/>
                <c:pt idx="0">
                  <c:v>MDGV</c:v>
                </c:pt>
              </c:strCache>
            </c:strRef>
          </c:tx>
          <c:val>
            <c:numRef>
              <c:f>'(2)(xxiii) Not Ready Turnaways'!$G$11:$G$26</c:f>
              <c:numCache>
                <c:formatCode>0.0%</c:formatCode>
                <c:ptCount val="16"/>
                <c:pt idx="0">
                  <c:v>0.12253521126760564</c:v>
                </c:pt>
                <c:pt idx="1">
                  <c:v>0.18237082066869301</c:v>
                </c:pt>
                <c:pt idx="2">
                  <c:v>0.14668769716088328</c:v>
                </c:pt>
                <c:pt idx="3">
                  <c:v>0.14703018500486856</c:v>
                </c:pt>
                <c:pt idx="4">
                  <c:v>0.17086527929901424</c:v>
                </c:pt>
                <c:pt idx="5">
                  <c:v>0.15922798552472858</c:v>
                </c:pt>
                <c:pt idx="6">
                  <c:v>0.16426193118756938</c:v>
                </c:pt>
                <c:pt idx="7">
                  <c:v>0.14708520179372198</c:v>
                </c:pt>
                <c:pt idx="8">
                  <c:v>8.8100686498855829E-2</c:v>
                </c:pt>
                <c:pt idx="9">
                  <c:v>8.5039370078740156E-2</c:v>
                </c:pt>
                <c:pt idx="10">
                  <c:v>7.9081632653061229E-2</c:v>
                </c:pt>
                <c:pt idx="11">
                  <c:v>0.08</c:v>
                </c:pt>
                <c:pt idx="12">
                  <c:v>0.10306406685236769</c:v>
                </c:pt>
                <c:pt idx="13">
                  <c:v>9.2664092664092659E-2</c:v>
                </c:pt>
                <c:pt idx="14">
                  <c:v>8.6021505376344093E-2</c:v>
                </c:pt>
                <c:pt idx="15">
                  <c:v>0</c:v>
                </c:pt>
              </c:numCache>
            </c:numRef>
          </c:val>
          <c:smooth val="0"/>
          <c:extLst>
            <c:ext xmlns:c16="http://schemas.microsoft.com/office/drawing/2014/chart" uri="{C3380CC4-5D6E-409C-BE32-E72D297353CC}">
              <c16:uniqueId val="{00000001-D156-4DB7-87DF-1B75D0FC81DB}"/>
            </c:ext>
          </c:extLst>
        </c:ser>
        <c:ser>
          <c:idx val="2"/>
          <c:order val="2"/>
          <c:tx>
            <c:strRef>
              <c:f>'(2)(xxiii) Not Ready Turnaways'!$H$9:$J$9</c:f>
              <c:strCache>
                <c:ptCount val="1"/>
                <c:pt idx="0">
                  <c:v>LDDV</c:v>
                </c:pt>
              </c:strCache>
            </c:strRef>
          </c:tx>
          <c:val>
            <c:numRef>
              <c:f>'(2)(xxiii) Not Ready Turnaways'!$J$11:$J$26</c:f>
              <c:numCache>
                <c:formatCode>0.0%</c:formatCode>
                <c:ptCount val="16"/>
                <c:pt idx="0">
                  <c:v>0</c:v>
                </c:pt>
                <c:pt idx="1">
                  <c:v>0.36363636363636365</c:v>
                </c:pt>
                <c:pt idx="2">
                  <c:v>0.2978723404255319</c:v>
                </c:pt>
                <c:pt idx="3">
                  <c:v>0.23076923076923078</c:v>
                </c:pt>
                <c:pt idx="4">
                  <c:v>0.36305732484076431</c:v>
                </c:pt>
                <c:pt idx="5">
                  <c:v>0.2073170731707317</c:v>
                </c:pt>
                <c:pt idx="6">
                  <c:v>0.18181818181818182</c:v>
                </c:pt>
                <c:pt idx="7">
                  <c:v>0.19863013698630136</c:v>
                </c:pt>
                <c:pt idx="8">
                  <c:v>9.5238095238095233E-2</c:v>
                </c:pt>
                <c:pt idx="9">
                  <c:v>6.25E-2</c:v>
                </c:pt>
                <c:pt idx="10">
                  <c:v>0.24390243902439024</c:v>
                </c:pt>
                <c:pt idx="11">
                  <c:v>0.1</c:v>
                </c:pt>
                <c:pt idx="12">
                  <c:v>0.12195121951219512</c:v>
                </c:pt>
                <c:pt idx="13">
                  <c:v>0.2153846153846154</c:v>
                </c:pt>
                <c:pt idx="14">
                  <c:v>0.25</c:v>
                </c:pt>
              </c:numCache>
            </c:numRef>
          </c:val>
          <c:smooth val="0"/>
          <c:extLst>
            <c:ext xmlns:c16="http://schemas.microsoft.com/office/drawing/2014/chart" uri="{C3380CC4-5D6E-409C-BE32-E72D297353CC}">
              <c16:uniqueId val="{00000002-D156-4DB7-87DF-1B75D0FC81DB}"/>
            </c:ext>
          </c:extLst>
        </c:ser>
        <c:ser>
          <c:idx val="3"/>
          <c:order val="3"/>
          <c:tx>
            <c:strRef>
              <c:f>'(2)(xxiii) Not Ready Turnaways'!$K$9:$M$9</c:f>
              <c:strCache>
                <c:ptCount val="1"/>
                <c:pt idx="0">
                  <c:v>MDDV</c:v>
                </c:pt>
              </c:strCache>
            </c:strRef>
          </c:tx>
          <c:val>
            <c:numRef>
              <c:f>'(2)(xxiii) Not Ready Turnaways'!$M$11:$M$26</c:f>
              <c:numCache>
                <c:formatCode>0.0%</c:formatCode>
                <c:ptCount val="16"/>
                <c:pt idx="0">
                  <c:v>0.18253968253968253</c:v>
                </c:pt>
                <c:pt idx="1">
                  <c:v>0.13333333333333333</c:v>
                </c:pt>
                <c:pt idx="2">
                  <c:v>0.20689655172413793</c:v>
                </c:pt>
                <c:pt idx="3">
                  <c:v>0.25435540069686413</c:v>
                </c:pt>
                <c:pt idx="4">
                  <c:v>0.24427480916030533</c:v>
                </c:pt>
                <c:pt idx="5">
                  <c:v>0.2648221343873518</c:v>
                </c:pt>
                <c:pt idx="6">
                  <c:v>0.27755102040816326</c:v>
                </c:pt>
                <c:pt idx="7">
                  <c:v>0.22222222222222221</c:v>
                </c:pt>
                <c:pt idx="8">
                  <c:v>0.23096446700507614</c:v>
                </c:pt>
                <c:pt idx="9">
                  <c:v>0.24501424501424501</c:v>
                </c:pt>
                <c:pt idx="10">
                  <c:v>0.27017543859649124</c:v>
                </c:pt>
                <c:pt idx="11">
                  <c:v>0.19933554817275748</c:v>
                </c:pt>
                <c:pt idx="12">
                  <c:v>0.1891891891891892</c:v>
                </c:pt>
                <c:pt idx="13">
                  <c:v>0.22448979591836735</c:v>
                </c:pt>
                <c:pt idx="14">
                  <c:v>0.16216216216216217</c:v>
                </c:pt>
              </c:numCache>
            </c:numRef>
          </c:val>
          <c:smooth val="0"/>
          <c:extLst>
            <c:ext xmlns:c16="http://schemas.microsoft.com/office/drawing/2014/chart" uri="{C3380CC4-5D6E-409C-BE32-E72D297353CC}">
              <c16:uniqueId val="{00000003-D156-4DB7-87DF-1B75D0FC81DB}"/>
            </c:ext>
          </c:extLst>
        </c:ser>
        <c:dLbls>
          <c:showLegendKey val="0"/>
          <c:showVal val="0"/>
          <c:showCatName val="0"/>
          <c:showSerName val="0"/>
          <c:showPercent val="0"/>
          <c:showBubbleSize val="0"/>
        </c:dLbls>
        <c:marker val="1"/>
        <c:smooth val="0"/>
        <c:axId val="119757056"/>
        <c:axId val="119759232"/>
      </c:lineChart>
      <c:catAx>
        <c:axId val="119757056"/>
        <c:scaling>
          <c:orientation val="minMax"/>
        </c:scaling>
        <c:delete val="0"/>
        <c:axPos val="b"/>
        <c:title>
          <c:tx>
            <c:rich>
              <a:bodyPr/>
              <a:lstStyle/>
              <a:p>
                <a:pPr>
                  <a:defRPr sz="1325" b="1" i="0" u="none" strike="noStrike" baseline="0">
                    <a:solidFill>
                      <a:srgbClr val="000000"/>
                    </a:solidFill>
                    <a:latin typeface="Arial"/>
                    <a:ea typeface="Arial"/>
                    <a:cs typeface="Arial"/>
                  </a:defRPr>
                </a:pPr>
                <a:r>
                  <a:rPr lang="en-US"/>
                  <a:t>Model Year</a:t>
                </a:r>
              </a:p>
            </c:rich>
          </c:tx>
          <c:layout>
            <c:manualLayout>
              <c:xMode val="edge"/>
              <c:yMode val="edge"/>
              <c:x val="0.46625176175744876"/>
              <c:y val="0.9197222108894419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759232"/>
        <c:crosses val="autoZero"/>
        <c:auto val="1"/>
        <c:lblAlgn val="ctr"/>
        <c:lblOffset val="100"/>
        <c:tickLblSkip val="1"/>
        <c:tickMarkSkip val="1"/>
        <c:noMultiLvlLbl val="0"/>
      </c:catAx>
      <c:valAx>
        <c:axId val="119759232"/>
        <c:scaling>
          <c:orientation val="minMax"/>
        </c:scaling>
        <c:delete val="0"/>
        <c:axPos val="l"/>
        <c:majorGridlines>
          <c:spPr>
            <a:ln w="3175">
              <a:solidFill>
                <a:srgbClr val="000000"/>
              </a:solidFill>
              <a:prstDash val="solid"/>
            </a:ln>
          </c:spPr>
        </c:majorGridlines>
        <c:title>
          <c:tx>
            <c:rich>
              <a:bodyPr/>
              <a:lstStyle/>
              <a:p>
                <a:pPr>
                  <a:defRPr sz="1325" b="1" i="0" u="none" strike="noStrike" baseline="0">
                    <a:solidFill>
                      <a:srgbClr val="000000"/>
                    </a:solidFill>
                    <a:latin typeface="Arial"/>
                    <a:ea typeface="Arial"/>
                    <a:cs typeface="Arial"/>
                  </a:defRPr>
                </a:pPr>
                <a:r>
                  <a:rPr lang="en-US"/>
                  <a:t>Turnaway (%)</a:t>
                </a:r>
              </a:p>
            </c:rich>
          </c:tx>
          <c:layout>
            <c:manualLayout>
              <c:xMode val="edge"/>
              <c:yMode val="edge"/>
              <c:x val="1.1422693200813887E-2"/>
              <c:y val="0.387435119832821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19757056"/>
        <c:crosses val="autoZero"/>
        <c:crossBetween val="between"/>
      </c:valAx>
      <c:spPr>
        <a:noFill/>
        <a:ln w="25400">
          <a:noFill/>
        </a:ln>
      </c:spPr>
    </c:plotArea>
    <c:legend>
      <c:legendPos val="r"/>
      <c:layout>
        <c:manualLayout>
          <c:xMode val="edge"/>
          <c:yMode val="edge"/>
          <c:x val="0.74589368946801526"/>
          <c:y val="4.6022820598211903E-2"/>
          <c:w val="0.21132919666551833"/>
          <c:h val="7.1664160178176672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66" r="0.75000000000001266"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OBD Initial Failure Rate - Diesel</a:t>
            </a:r>
          </a:p>
          <a:p>
            <a:pPr>
              <a:defRPr sz="1025" b="0" i="0" u="none" strike="noStrike" baseline="0">
                <a:solidFill>
                  <a:srgbClr val="000000"/>
                </a:solidFill>
                <a:latin typeface="Arial"/>
                <a:ea typeface="Arial"/>
                <a:cs typeface="Arial"/>
              </a:defRPr>
            </a:pPr>
            <a:r>
              <a:rPr lang="en-US" sz="1200" b="0" i="0" u="none" strike="noStrike" baseline="0">
                <a:solidFill>
                  <a:srgbClr val="000000"/>
                </a:solidFill>
                <a:latin typeface="Arial"/>
                <a:cs typeface="Arial"/>
              </a:rPr>
              <a:t>by Model Year and Vehicle Class </a:t>
            </a:r>
          </a:p>
        </c:rich>
      </c:tx>
      <c:layout>
        <c:manualLayout>
          <c:xMode val="edge"/>
          <c:yMode val="edge"/>
          <c:x val="0.33059025411437432"/>
          <c:y val="3.2828402843506452E-2"/>
        </c:manualLayout>
      </c:layout>
      <c:overlay val="0"/>
      <c:spPr>
        <a:noFill/>
        <a:ln w="25400">
          <a:noFill/>
        </a:ln>
      </c:spPr>
    </c:title>
    <c:autoTitleDeleted val="0"/>
    <c:plotArea>
      <c:layout>
        <c:manualLayout>
          <c:layoutTarget val="inner"/>
          <c:xMode val="edge"/>
          <c:yMode val="edge"/>
          <c:x val="0.11308134109536894"/>
          <c:y val="0.20959635867697238"/>
          <c:w val="0.81344416238554862"/>
          <c:h val="0.61616313566114189"/>
        </c:manualLayout>
      </c:layout>
      <c:scatterChart>
        <c:scatterStyle val="lineMarker"/>
        <c:varyColors val="0"/>
        <c:ser>
          <c:idx val="0"/>
          <c:order val="0"/>
          <c:tx>
            <c:strRef>
              <c:f>'(2)(i) OBD'!$K$8:$M$8</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'(2)(i) OBD'!$A$10:$A$25</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'(2)(i) OBD'!$M$10:$M$25</c:f>
              <c:numCache>
                <c:formatCode>0.0%</c:formatCode>
                <c:ptCount val="16"/>
                <c:pt idx="0">
                  <c:v>0.16197783461210571</c:v>
                </c:pt>
                <c:pt idx="1">
                  <c:v>0.14749999999999999</c:v>
                </c:pt>
                <c:pt idx="2">
                  <c:v>0.17620137299771166</c:v>
                </c:pt>
                <c:pt idx="3">
                  <c:v>0.2938871473354232</c:v>
                </c:pt>
                <c:pt idx="4">
                  <c:v>0.23744292237442921</c:v>
                </c:pt>
                <c:pt idx="5">
                  <c:v>0.2444260941370768</c:v>
                </c:pt>
                <c:pt idx="6">
                  <c:v>0.23483535528596186</c:v>
                </c:pt>
                <c:pt idx="7">
                  <c:v>0.20285935085007728</c:v>
                </c:pt>
                <c:pt idx="8">
                  <c:v>0.15471273000375516</c:v>
                </c:pt>
                <c:pt idx="9">
                  <c:v>0.16185696361355081</c:v>
                </c:pt>
                <c:pt idx="10">
                  <c:v>0.12112068965517242</c:v>
                </c:pt>
                <c:pt idx="11">
                  <c:v>9.6783712009442316E-2</c:v>
                </c:pt>
                <c:pt idx="12">
                  <c:v>0.10004168403501459</c:v>
                </c:pt>
                <c:pt idx="13">
                  <c:v>7.8441835645677693E-2</c:v>
                </c:pt>
                <c:pt idx="14">
                  <c:v>9.7087378640776698E-2</c:v>
                </c:pt>
                <c:pt idx="15">
                  <c:v>0.5</c:v>
                </c:pt>
              </c:numCache>
            </c:numRef>
          </c:yVal>
          <c:smooth val="0"/>
          <c:extLst>
            <c:ext xmlns:c16="http://schemas.microsoft.com/office/drawing/2014/chart" uri="{C3380CC4-5D6E-409C-BE32-E72D297353CC}">
              <c16:uniqueId val="{00000000-3D05-471C-8BCA-3670979E2FAB}"/>
            </c:ext>
          </c:extLst>
        </c:ser>
        <c:ser>
          <c:idx val="1"/>
          <c:order val="1"/>
          <c:tx>
            <c:strRef>
              <c:f>'(2)(i) OBD'!$H$8:$J$8</c:f>
              <c:strCache>
                <c:ptCount val="1"/>
                <c:pt idx="0">
                  <c:v>LDDV</c:v>
                </c:pt>
              </c:strCache>
            </c:strRef>
          </c:tx>
          <c:xVal>
            <c:numRef>
              <c:f>'(2)(i) OBD'!$A$10:$A$25</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'(2)(i) OBD'!$J$10:$J$25</c:f>
              <c:numCache>
                <c:formatCode>0.0%</c:formatCode>
                <c:ptCount val="16"/>
                <c:pt idx="0">
                  <c:v>0.1095890410958904</c:v>
                </c:pt>
                <c:pt idx="1">
                  <c:v>0.31395348837209303</c:v>
                </c:pt>
                <c:pt idx="2">
                  <c:v>0.27450980392156865</c:v>
                </c:pt>
                <c:pt idx="3">
                  <c:v>0.22053231939163498</c:v>
                </c:pt>
                <c:pt idx="4">
                  <c:v>0.17391304347826086</c:v>
                </c:pt>
                <c:pt idx="5">
                  <c:v>0.1455357142857143</c:v>
                </c:pt>
                <c:pt idx="6">
                  <c:v>0.11219702892885067</c:v>
                </c:pt>
                <c:pt idx="7">
                  <c:v>6.9920844327176782E-2</c:v>
                </c:pt>
                <c:pt idx="8">
                  <c:v>0.10216346153846154</c:v>
                </c:pt>
                <c:pt idx="9">
                  <c:v>7.2265625E-2</c:v>
                </c:pt>
                <c:pt idx="10">
                  <c:v>0.1038107752956636</c:v>
                </c:pt>
                <c:pt idx="11">
                  <c:v>6.1452513966480445E-2</c:v>
                </c:pt>
                <c:pt idx="12">
                  <c:v>7.3584905660377356E-2</c:v>
                </c:pt>
                <c:pt idx="13">
                  <c:v>5.0405040504050404E-2</c:v>
                </c:pt>
                <c:pt idx="14">
                  <c:v>0.10638297872340426</c:v>
                </c:pt>
                <c:pt idx="15">
                  <c:v>0</c:v>
                </c:pt>
              </c:numCache>
            </c:numRef>
          </c:yVal>
          <c:smooth val="0"/>
          <c:extLst>
            <c:ext xmlns:c16="http://schemas.microsoft.com/office/drawing/2014/chart" uri="{C3380CC4-5D6E-409C-BE32-E72D297353CC}">
              <c16:uniqueId val="{00000001-3D05-471C-8BCA-3670979E2FAB}"/>
            </c:ext>
          </c:extLst>
        </c:ser>
        <c:ser>
          <c:idx val="2"/>
          <c:order val="2"/>
          <c:tx>
            <c:strRef>
              <c:f>'(2)(i) OBD'!$N$8:$P$8</c:f>
              <c:strCache>
                <c:ptCount val="1"/>
                <c:pt idx="0">
                  <c:v>HDDV</c:v>
                </c:pt>
              </c:strCache>
            </c:strRef>
          </c:tx>
          <c:xVal>
            <c:numRef>
              <c:f>'(2)(i) OBD'!$A$16:$A$25</c:f>
              <c:numCache>
                <c:formatCode>0</c:formatCode>
                <c:ptCount val="10"/>
                <c:pt idx="0">
                  <c:v>2014</c:v>
                </c:pt>
                <c:pt idx="1">
                  <c:v>2015</c:v>
                </c:pt>
                <c:pt idx="2">
                  <c:v>2016</c:v>
                </c:pt>
                <c:pt idx="3">
                  <c:v>2017</c:v>
                </c:pt>
                <c:pt idx="4">
                  <c:v>2018</c:v>
                </c:pt>
                <c:pt idx="5">
                  <c:v>2019</c:v>
                </c:pt>
                <c:pt idx="6">
                  <c:v>2020</c:v>
                </c:pt>
                <c:pt idx="7">
                  <c:v>2021</c:v>
                </c:pt>
                <c:pt idx="8">
                  <c:v>2022</c:v>
                </c:pt>
                <c:pt idx="9">
                  <c:v>2023</c:v>
                </c:pt>
              </c:numCache>
            </c:numRef>
          </c:xVal>
          <c:yVal>
            <c:numRef>
              <c:f>'(2)(i) OBD'!$P$16:$P$25</c:f>
              <c:numCache>
                <c:formatCode>0.0%</c:formatCode>
                <c:ptCount val="10"/>
                <c:pt idx="0">
                  <c:v>0.54054054054054057</c:v>
                </c:pt>
                <c:pt idx="1">
                  <c:v>0.50793650793650791</c:v>
                </c:pt>
                <c:pt idx="2">
                  <c:v>0.51666666666666672</c:v>
                </c:pt>
                <c:pt idx="3">
                  <c:v>0.48571428571428571</c:v>
                </c:pt>
                <c:pt idx="4">
                  <c:v>0.2967032967032967</c:v>
                </c:pt>
                <c:pt idx="5">
                  <c:v>0.2857142857142857</c:v>
                </c:pt>
                <c:pt idx="6">
                  <c:v>0.26415094339622641</c:v>
                </c:pt>
                <c:pt idx="7">
                  <c:v>0.23529411764705882</c:v>
                </c:pt>
                <c:pt idx="8">
                  <c:v>0.13725490196078433</c:v>
                </c:pt>
                <c:pt idx="9">
                  <c:v>0</c:v>
                </c:pt>
              </c:numCache>
            </c:numRef>
          </c:yVal>
          <c:smooth val="0"/>
          <c:extLst>
            <c:ext xmlns:c16="http://schemas.microsoft.com/office/drawing/2014/chart" uri="{C3380CC4-5D6E-409C-BE32-E72D297353CC}">
              <c16:uniqueId val="{00000000-C4C4-4FF9-A901-62E01F2A2F54}"/>
            </c:ext>
          </c:extLst>
        </c:ser>
        <c:dLbls>
          <c:showLegendKey val="0"/>
          <c:showVal val="0"/>
          <c:showCatName val="0"/>
          <c:showSerName val="0"/>
          <c:showPercent val="0"/>
          <c:showBubbleSize val="0"/>
        </c:dLbls>
        <c:axId val="109016192"/>
        <c:axId val="109018112"/>
      </c:scatterChart>
      <c:valAx>
        <c:axId val="109016192"/>
        <c:scaling>
          <c:orientation val="minMax"/>
          <c:max val="2023"/>
          <c:min val="2008"/>
        </c:scaling>
        <c:delete val="0"/>
        <c:axPos val="b"/>
        <c:title>
          <c:tx>
            <c:rich>
              <a:bodyPr/>
              <a:lstStyle/>
              <a:p>
                <a:pPr>
                  <a:defRPr sz="1000" b="1" i="0" u="none" strike="noStrike" baseline="0">
                    <a:solidFill>
                      <a:srgbClr val="000000"/>
                    </a:solidFill>
                    <a:latin typeface="Arial"/>
                    <a:ea typeface="Arial"/>
                    <a:cs typeface="Arial"/>
                  </a:defRPr>
                </a:pPr>
                <a:r>
                  <a:rPr lang="en-US"/>
                  <a:t>Model Year</a:t>
                </a:r>
              </a:p>
            </c:rich>
          </c:tx>
          <c:layout>
            <c:manualLayout>
              <c:xMode val="edge"/>
              <c:yMode val="edge"/>
              <c:x val="0.46090594867385931"/>
              <c:y val="0.9015174765558396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09018112"/>
        <c:crosses val="autoZero"/>
        <c:crossBetween val="midCat"/>
        <c:majorUnit val="1"/>
      </c:valAx>
      <c:valAx>
        <c:axId val="109018112"/>
        <c:scaling>
          <c:orientation val="minMax"/>
          <c:max val="1"/>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Failure Rate (%)</a:t>
                </a:r>
              </a:p>
            </c:rich>
          </c:tx>
          <c:layout>
            <c:manualLayout>
              <c:xMode val="edge"/>
              <c:yMode val="edge"/>
              <c:x val="2.3319668263837183E-2"/>
              <c:y val="0.3863645944512714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1" i="0" u="none" strike="noStrike" baseline="0">
                <a:solidFill>
                  <a:srgbClr val="000000"/>
                </a:solidFill>
                <a:latin typeface="Arial"/>
                <a:ea typeface="Arial"/>
                <a:cs typeface="Arial"/>
              </a:defRPr>
            </a:pPr>
            <a:endParaRPr lang="en-US"/>
          </a:p>
        </c:txPr>
        <c:crossAx val="109016192"/>
        <c:crosses val="autoZero"/>
        <c:crossBetween val="midCat"/>
        <c:majorUnit val="0.1"/>
      </c:valAx>
    </c:plotArea>
    <c:legend>
      <c:legendPos val="r"/>
      <c:layout>
        <c:manualLayout>
          <c:xMode val="edge"/>
          <c:yMode val="edge"/>
          <c:x val="0.71677700074441464"/>
          <c:y val="0.24236368152190804"/>
          <c:w val="9.5681793838462231E-2"/>
          <c:h val="0.19144651353445974"/>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105F-421E-B519-74851FE52496}"/>
            </c:ext>
          </c:extLst>
        </c:ser>
        <c:dLbls>
          <c:showLegendKey val="0"/>
          <c:showVal val="0"/>
          <c:showCatName val="0"/>
          <c:showSerName val="0"/>
          <c:showPercent val="0"/>
          <c:showBubbleSize val="0"/>
        </c:dLbls>
        <c:marker val="1"/>
        <c:smooth val="0"/>
        <c:axId val="107667456"/>
        <c:axId val="107669760"/>
      </c:lineChart>
      <c:catAx>
        <c:axId val="107667456"/>
        <c:scaling>
          <c:orientation val="minMax"/>
        </c:scaling>
        <c:delete val="0"/>
        <c:axPos val="b"/>
        <c:title>
          <c:tx>
            <c:rich>
              <a:bodyPr/>
              <a:lstStyle/>
              <a:p>
                <a:pPr>
                  <a:defRPr sz="150" b="1" i="0" u="none" strike="noStrike" baseline="0">
                    <a:solidFill>
                      <a:srgbClr val="000000"/>
                    </a:solidFill>
                    <a:latin typeface="Times New Roman"/>
                    <a:ea typeface="Times New Roman"/>
                    <a:cs typeface="Times New Roman"/>
                  </a:defRPr>
                </a:pPr>
                <a:r>
                  <a:rPr lang="en-US"/>
                  <a:t>Vehicle Model 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07669760"/>
        <c:crosses val="autoZero"/>
        <c:auto val="1"/>
        <c:lblAlgn val="ctr"/>
        <c:lblOffset val="100"/>
        <c:tickLblSkip val="1"/>
        <c:tickMarkSkip val="1"/>
        <c:noMultiLvlLbl val="0"/>
      </c:catAx>
      <c:valAx>
        <c:axId val="107669760"/>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Times New Roman"/>
                    <a:ea typeface="Times New Roman"/>
                    <a:cs typeface="Times New Roman"/>
                  </a:defRPr>
                </a:pPr>
                <a:r>
                  <a:rPr lang="en-US"/>
                  <a:t>Failure Rate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Times New Roman"/>
                <a:ea typeface="Times New Roman"/>
                <a:cs typeface="Times New Roman"/>
              </a:defRPr>
            </a:pPr>
            <a:endParaRPr lang="en-US"/>
          </a:p>
        </c:txPr>
        <c:crossAx val="10766745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243" r="0.7500000000000124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Diesel Test Initial Failure Rate</a:t>
            </a:r>
          </a:p>
          <a:p>
            <a:pPr>
              <a:defRPr sz="875"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Type</a:t>
            </a:r>
          </a:p>
        </c:rich>
      </c:tx>
      <c:layout>
        <c:manualLayout>
          <c:xMode val="edge"/>
          <c:yMode val="edge"/>
          <c:x val="0.30759367579052632"/>
          <c:y val="3.1100478468899701E-2"/>
        </c:manualLayout>
      </c:layout>
      <c:overlay val="0"/>
      <c:spPr>
        <a:noFill/>
        <a:ln w="25400">
          <a:noFill/>
        </a:ln>
      </c:spPr>
    </c:title>
    <c:autoTitleDeleted val="0"/>
    <c:plotArea>
      <c:layout>
        <c:manualLayout>
          <c:layoutTarget val="inner"/>
          <c:xMode val="edge"/>
          <c:yMode val="edge"/>
          <c:x val="0.12355227883722322"/>
          <c:y val="0.19138778337575618"/>
          <c:w val="0.82239485601026585"/>
          <c:h val="0.58612508658825369"/>
        </c:manualLayout>
      </c:layout>
      <c:lineChart>
        <c:grouping val="standard"/>
        <c:varyColors val="0"/>
        <c:ser>
          <c:idx val="0"/>
          <c:order val="0"/>
          <c:tx>
            <c:strRef>
              <c:f>'(2)(i) Opacity'!$B$9:$D$9</c:f>
              <c:strCache>
                <c:ptCount val="1"/>
                <c:pt idx="0">
                  <c:v>MDDV</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'(2)(i) Opacity'!$A$11:$A$50</c:f>
              <c:numCache>
                <c:formatCode>0</c:formatCode>
                <c:ptCount val="4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numCache>
            </c:numRef>
          </c:cat>
          <c:val>
            <c:numRef>
              <c:f>'(2)(i) Opacity'!$D$11:$D$50</c:f>
              <c:numCache>
                <c:formatCode>0.0%</c:formatCode>
                <c:ptCount val="40"/>
                <c:pt idx="0">
                  <c:v>0</c:v>
                </c:pt>
                <c:pt idx="1">
                  <c:v>0</c:v>
                </c:pt>
                <c:pt idx="2">
                  <c:v>0</c:v>
                </c:pt>
                <c:pt idx="3">
                  <c:v>0</c:v>
                </c:pt>
                <c:pt idx="4">
                  <c:v>0</c:v>
                </c:pt>
                <c:pt idx="5">
                  <c:v>0</c:v>
                </c:pt>
                <c:pt idx="6">
                  <c:v>0</c:v>
                </c:pt>
                <c:pt idx="7">
                  <c:v>0</c:v>
                </c:pt>
                <c:pt idx="8">
                  <c:v>0</c:v>
                </c:pt>
                <c:pt idx="9">
                  <c:v>0.125</c:v>
                </c:pt>
                <c:pt idx="10">
                  <c:v>0.10638297872340426</c:v>
                </c:pt>
                <c:pt idx="11">
                  <c:v>1.9230769230769232E-2</c:v>
                </c:pt>
                <c:pt idx="12">
                  <c:v>3.5087719298245612E-2</c:v>
                </c:pt>
                <c:pt idx="13">
                  <c:v>3.4482758620689655E-2</c:v>
                </c:pt>
                <c:pt idx="14">
                  <c:v>8.1967213114754092E-2</c:v>
                </c:pt>
                <c:pt idx="15">
                  <c:v>3.3472803347280332E-2</c:v>
                </c:pt>
                <c:pt idx="16">
                  <c:v>2.2140221402214021E-2</c:v>
                </c:pt>
                <c:pt idx="17">
                  <c:v>2.8776978417266189E-2</c:v>
                </c:pt>
                <c:pt idx="18">
                  <c:v>3.5256410256410256E-2</c:v>
                </c:pt>
                <c:pt idx="19">
                  <c:v>3.9215686274509803E-2</c:v>
                </c:pt>
                <c:pt idx="20">
                  <c:v>3.4965034965034968E-2</c:v>
                </c:pt>
                <c:pt idx="21">
                  <c:v>2.5435073627844713E-2</c:v>
                </c:pt>
                <c:pt idx="22">
                  <c:v>2.1447721179624665E-2</c:v>
                </c:pt>
                <c:pt idx="23">
                  <c:v>2.2727272727272728E-2</c:v>
                </c:pt>
              </c:numCache>
            </c:numRef>
          </c:val>
          <c:smooth val="0"/>
          <c:extLst>
            <c:ext xmlns:c16="http://schemas.microsoft.com/office/drawing/2014/chart" uri="{C3380CC4-5D6E-409C-BE32-E72D297353CC}">
              <c16:uniqueId val="{00000000-9F13-4DC5-AB0E-E468B262A9EA}"/>
            </c:ext>
          </c:extLst>
        </c:ser>
        <c:ser>
          <c:idx val="1"/>
          <c:order val="1"/>
          <c:tx>
            <c:strRef>
              <c:f>'(2)(i) Opacity'!$E$9:$G$9</c:f>
              <c:strCache>
                <c:ptCount val="1"/>
                <c:pt idx="0">
                  <c:v>HDDV</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'(2)(i) Opacity'!$A$11:$A$50</c:f>
              <c:numCache>
                <c:formatCode>0</c:formatCode>
                <c:ptCount val="4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c:v>
                </c:pt>
                <c:pt idx="30">
                  <c:v>2014</c:v>
                </c:pt>
                <c:pt idx="31">
                  <c:v>2015</c:v>
                </c:pt>
                <c:pt idx="32">
                  <c:v>2016</c:v>
                </c:pt>
                <c:pt idx="33">
                  <c:v>2017</c:v>
                </c:pt>
                <c:pt idx="34">
                  <c:v>2018</c:v>
                </c:pt>
                <c:pt idx="35">
                  <c:v>2019</c:v>
                </c:pt>
                <c:pt idx="36">
                  <c:v>2020</c:v>
                </c:pt>
                <c:pt idx="37">
                  <c:v>2021</c:v>
                </c:pt>
                <c:pt idx="38">
                  <c:v>2022</c:v>
                </c:pt>
                <c:pt idx="39">
                  <c:v>2023</c:v>
                </c:pt>
              </c:numCache>
            </c:numRef>
          </c:cat>
          <c:val>
            <c:numRef>
              <c:f>'(2)(i) Opacity'!$G$11:$G$50</c:f>
              <c:numCache>
                <c:formatCode>0.0%</c:formatCode>
                <c:ptCount val="40"/>
                <c:pt idx="0">
                  <c:v>1.4492753623188406E-2</c:v>
                </c:pt>
                <c:pt idx="1">
                  <c:v>2.9411764705882353E-2</c:v>
                </c:pt>
                <c:pt idx="2">
                  <c:v>3.8095238095238099E-2</c:v>
                </c:pt>
                <c:pt idx="3">
                  <c:v>3.9436619718309862E-2</c:v>
                </c:pt>
                <c:pt idx="4">
                  <c:v>2.9702970297029702E-2</c:v>
                </c:pt>
                <c:pt idx="5">
                  <c:v>1.1811023622047244E-2</c:v>
                </c:pt>
                <c:pt idx="6">
                  <c:v>5.7291666666666664E-2</c:v>
                </c:pt>
                <c:pt idx="7">
                  <c:v>1.1235955056179775E-2</c:v>
                </c:pt>
                <c:pt idx="8">
                  <c:v>2.6455026455026454E-2</c:v>
                </c:pt>
                <c:pt idx="9">
                  <c:v>4.0955631399317405E-2</c:v>
                </c:pt>
                <c:pt idx="10">
                  <c:v>2.7459954233409609E-2</c:v>
                </c:pt>
                <c:pt idx="11">
                  <c:v>2.0618556701030927E-2</c:v>
                </c:pt>
                <c:pt idx="12">
                  <c:v>3.0129124820659971E-2</c:v>
                </c:pt>
                <c:pt idx="13">
                  <c:v>3.0084235860409144E-2</c:v>
                </c:pt>
                <c:pt idx="14">
                  <c:v>2.1255060728744939E-2</c:v>
                </c:pt>
                <c:pt idx="15">
                  <c:v>1.2684989429175475E-2</c:v>
                </c:pt>
                <c:pt idx="16">
                  <c:v>2.0327498588368152E-2</c:v>
                </c:pt>
                <c:pt idx="17">
                  <c:v>2.1879021879021878E-2</c:v>
                </c:pt>
                <c:pt idx="18">
                  <c:v>2.6224982746721876E-2</c:v>
                </c:pt>
                <c:pt idx="19">
                  <c:v>2.8412600370599134E-2</c:v>
                </c:pt>
                <c:pt idx="20">
                  <c:v>2.5272331154684097E-2</c:v>
                </c:pt>
                <c:pt idx="21">
                  <c:v>3.1239502855223381E-2</c:v>
                </c:pt>
                <c:pt idx="22">
                  <c:v>2.9132362254591513E-2</c:v>
                </c:pt>
                <c:pt idx="23">
                  <c:v>2.710926694329184E-2</c:v>
                </c:pt>
                <c:pt idx="24">
                  <c:v>2.2448979591836733E-2</c:v>
                </c:pt>
                <c:pt idx="25">
                  <c:v>1.9502353732347006E-2</c:v>
                </c:pt>
                <c:pt idx="26">
                  <c:v>2.1665538253215978E-2</c:v>
                </c:pt>
                <c:pt idx="27">
                  <c:v>1.1844331641285956E-2</c:v>
                </c:pt>
                <c:pt idx="28">
                  <c:v>1.3743218806509945E-2</c:v>
                </c:pt>
                <c:pt idx="29">
                  <c:v>6.0975609756097563E-3</c:v>
                </c:pt>
                <c:pt idx="30">
                  <c:v>1.0089251067132324E-2</c:v>
                </c:pt>
                <c:pt idx="31">
                  <c:v>5.7803468208092483E-3</c:v>
                </c:pt>
                <c:pt idx="32">
                  <c:v>3.5998484274346342E-3</c:v>
                </c:pt>
                <c:pt idx="33">
                  <c:v>1.4736842105263158E-3</c:v>
                </c:pt>
                <c:pt idx="34">
                  <c:v>2.0458265139116204E-3</c:v>
                </c:pt>
                <c:pt idx="35">
                  <c:v>1.3499831252109348E-3</c:v>
                </c:pt>
                <c:pt idx="36">
                  <c:v>7.4612945346017533E-4</c:v>
                </c:pt>
                <c:pt idx="37">
                  <c:v>1.1675423234092236E-3</c:v>
                </c:pt>
                <c:pt idx="38">
                  <c:v>0</c:v>
                </c:pt>
                <c:pt idx="39">
                  <c:v>0</c:v>
                </c:pt>
              </c:numCache>
            </c:numRef>
          </c:val>
          <c:smooth val="0"/>
          <c:extLst>
            <c:ext xmlns:c16="http://schemas.microsoft.com/office/drawing/2014/chart" uri="{C3380CC4-5D6E-409C-BE32-E72D297353CC}">
              <c16:uniqueId val="{00000001-9F13-4DC5-AB0E-E468B262A9EA}"/>
            </c:ext>
          </c:extLst>
        </c:ser>
        <c:dLbls>
          <c:showLegendKey val="0"/>
          <c:showVal val="0"/>
          <c:showCatName val="0"/>
          <c:showSerName val="0"/>
          <c:showPercent val="0"/>
          <c:showBubbleSize val="0"/>
        </c:dLbls>
        <c:marker val="1"/>
        <c:smooth val="0"/>
        <c:axId val="109109248"/>
        <c:axId val="109111552"/>
      </c:lineChart>
      <c:catAx>
        <c:axId val="109109248"/>
        <c:scaling>
          <c:orientation val="minMax"/>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718210223722217"/>
              <c:y val="0.9162689472428385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2700000" vert="horz"/>
          <a:lstStyle/>
          <a:p>
            <a:pPr>
              <a:defRPr sz="1175" b="1" i="0" u="none" strike="noStrike" baseline="0">
                <a:solidFill>
                  <a:srgbClr val="000000"/>
                </a:solidFill>
                <a:latin typeface="Arial"/>
                <a:ea typeface="Arial"/>
                <a:cs typeface="Arial"/>
              </a:defRPr>
            </a:pPr>
            <a:endParaRPr lang="en-US"/>
          </a:p>
        </c:txPr>
        <c:crossAx val="109111552"/>
        <c:crosses val="autoZero"/>
        <c:auto val="1"/>
        <c:lblAlgn val="ctr"/>
        <c:lblOffset val="100"/>
        <c:tickLblSkip val="2"/>
        <c:tickMarkSkip val="1"/>
        <c:noMultiLvlLbl val="0"/>
      </c:catAx>
      <c:valAx>
        <c:axId val="109111552"/>
        <c:scaling>
          <c:orientation val="minMax"/>
          <c:max val="0.16000000000000003"/>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Failure Rate (%)</a:t>
                </a:r>
              </a:p>
            </c:rich>
          </c:tx>
          <c:layout>
            <c:manualLayout>
              <c:xMode val="edge"/>
              <c:yMode val="edge"/>
              <c:x val="6.4350706161729904E-3"/>
              <c:y val="0.311005035853771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9109248"/>
        <c:crosses val="autoZero"/>
        <c:crossBetween val="between"/>
        <c:majorUnit val="2.0000000000000011E-2"/>
      </c:valAx>
      <c:spPr>
        <a:noFill/>
        <a:ln w="12700">
          <a:solidFill>
            <a:srgbClr val="808080"/>
          </a:solidFill>
          <a:prstDash val="solid"/>
        </a:ln>
      </c:spPr>
    </c:plotArea>
    <c:legend>
      <c:legendPos val="r"/>
      <c:layout>
        <c:manualLayout>
          <c:xMode val="edge"/>
          <c:yMode val="edge"/>
          <c:x val="0.82239482564679778"/>
          <c:y val="0.2033495334614292"/>
          <c:w val="0.10810823647044072"/>
          <c:h val="8.6124401913875728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1st Retest Failure Rate - Non-diesel</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24420050687767306"/>
          <c:y val="2.8523622047244093E-2"/>
        </c:manualLayout>
      </c:layout>
      <c:overlay val="0"/>
      <c:spPr>
        <a:noFill/>
        <a:ln w="25400">
          <a:noFill/>
        </a:ln>
      </c:spPr>
    </c:title>
    <c:autoTitleDeleted val="0"/>
    <c:plotArea>
      <c:layout>
        <c:manualLayout>
          <c:layoutTarget val="inner"/>
          <c:xMode val="edge"/>
          <c:yMode val="edge"/>
          <c:x val="0.1477518327450448"/>
          <c:y val="0.23304029270895993"/>
          <c:w val="0.76556867841961262"/>
          <c:h val="0.60906040268459027"/>
        </c:manualLayout>
      </c:layout>
      <c:scatterChart>
        <c:scatterStyle val="lineMarker"/>
        <c:varyColors val="0"/>
        <c:ser>
          <c:idx val="0"/>
          <c:order val="0"/>
          <c:tx>
            <c:strRef>
              <c:f>'(2)(ii) OBD'!$B$7:$D$7</c:f>
              <c:strCache>
                <c:ptCount val="1"/>
                <c:pt idx="0">
                  <c:v>LDGV</c:v>
                </c:pt>
              </c:strCache>
            </c:strRef>
          </c:tx>
          <c:marker>
            <c:symbol val="diamond"/>
            <c:size val="8"/>
          </c:marker>
          <c:xVal>
            <c:numRef>
              <c:f>'(2)(ii) OBD'!$A$9:$A$24</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'(2)(ii) OBD'!$D$9:$D$24</c:f>
              <c:numCache>
                <c:formatCode>0.0%</c:formatCode>
                <c:ptCount val="16"/>
                <c:pt idx="0">
                  <c:v>3.6184210526315791E-2</c:v>
                </c:pt>
                <c:pt idx="1">
                  <c:v>2.5992438563327031E-2</c:v>
                </c:pt>
                <c:pt idx="2">
                  <c:v>2.2792303897385298E-2</c:v>
                </c:pt>
                <c:pt idx="3">
                  <c:v>1.8761195436975582E-2</c:v>
                </c:pt>
                <c:pt idx="4">
                  <c:v>1.3105031566864359E-2</c:v>
                </c:pt>
                <c:pt idx="5">
                  <c:v>1.3486108294463598E-2</c:v>
                </c:pt>
                <c:pt idx="6">
                  <c:v>1.3542013542013542E-2</c:v>
                </c:pt>
                <c:pt idx="7">
                  <c:v>8.4215318083532484E-3</c:v>
                </c:pt>
                <c:pt idx="8">
                  <c:v>7.2706935123042502E-3</c:v>
                </c:pt>
                <c:pt idx="9">
                  <c:v>6.6097049814605839E-3</c:v>
                </c:pt>
                <c:pt idx="10">
                  <c:v>6.1851919228670185E-3</c:v>
                </c:pt>
                <c:pt idx="11">
                  <c:v>5.2219321148825066E-3</c:v>
                </c:pt>
                <c:pt idx="12">
                  <c:v>1.1529126213592233E-2</c:v>
                </c:pt>
                <c:pt idx="13">
                  <c:v>1.557285873192436E-2</c:v>
                </c:pt>
                <c:pt idx="14">
                  <c:v>5.235602094240838E-3</c:v>
                </c:pt>
                <c:pt idx="15">
                  <c:v>0</c:v>
                </c:pt>
              </c:numCache>
            </c:numRef>
          </c:yVal>
          <c:smooth val="0"/>
          <c:extLst>
            <c:ext xmlns:c16="http://schemas.microsoft.com/office/drawing/2014/chart" uri="{C3380CC4-5D6E-409C-BE32-E72D297353CC}">
              <c16:uniqueId val="{00000000-5BBA-44E7-A9D3-2EEA30FFDBA4}"/>
            </c:ext>
          </c:extLst>
        </c:ser>
        <c:ser>
          <c:idx val="1"/>
          <c:order val="1"/>
          <c:tx>
            <c:strRef>
              <c:f>'(2)(ii) OBD'!#REF!</c:f>
              <c:strCache>
                <c:ptCount val="1"/>
                <c:pt idx="0">
                  <c:v>#REF!</c:v>
                </c:pt>
              </c:strCache>
            </c:strRef>
          </c:tx>
          <c:marker>
            <c:symbol val="square"/>
            <c:size val="8"/>
          </c:marker>
          <c:xVal>
            <c:numRef>
              <c:f>'(2)(ii) OBD'!$A$9:$A$24</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'(2)(ii) OBD'!#REF!</c:f>
              <c:numCache>
                <c:formatCode>General</c:formatCode>
                <c:ptCount val="1"/>
                <c:pt idx="0">
                  <c:v>1</c:v>
                </c:pt>
              </c:numCache>
            </c:numRef>
          </c:yVal>
          <c:smooth val="0"/>
          <c:extLst>
            <c:ext xmlns:c16="http://schemas.microsoft.com/office/drawing/2014/chart" uri="{C3380CC4-5D6E-409C-BE32-E72D297353CC}">
              <c16:uniqueId val="{00000001-5BBA-44E7-A9D3-2EEA30FFDBA4}"/>
            </c:ext>
          </c:extLst>
        </c:ser>
        <c:ser>
          <c:idx val="2"/>
          <c:order val="2"/>
          <c:tx>
            <c:strRef>
              <c:f>'(2)(ii) OBD'!$E$7:$G$7</c:f>
              <c:strCache>
                <c:ptCount val="1"/>
                <c:pt idx="0">
                  <c:v>MDGV</c:v>
                </c:pt>
              </c:strCache>
            </c:strRef>
          </c:tx>
          <c:marker>
            <c:symbol val="triangle"/>
            <c:size val="8"/>
          </c:marker>
          <c:xVal>
            <c:numRef>
              <c:f>'(2)(ii) OBD'!$A$9:$A$24</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xVal>
          <c:yVal>
            <c:numRef>
              <c:f>'(2)(ii) OBD'!$G$9:$G$24</c:f>
              <c:numCache>
                <c:formatCode>0.0%</c:formatCode>
                <c:ptCount val="16"/>
                <c:pt idx="0">
                  <c:v>3.927986906710311E-2</c:v>
                </c:pt>
                <c:pt idx="1">
                  <c:v>2.462121212121212E-2</c:v>
                </c:pt>
                <c:pt idx="2">
                  <c:v>2.4436090225563908E-2</c:v>
                </c:pt>
                <c:pt idx="3">
                  <c:v>2.5551684088269456E-2</c:v>
                </c:pt>
                <c:pt idx="4">
                  <c:v>2.6881720430107527E-2</c:v>
                </c:pt>
                <c:pt idx="5">
                  <c:v>1.9117647058823531E-2</c:v>
                </c:pt>
                <c:pt idx="6">
                  <c:v>1.2080536912751677E-2</c:v>
                </c:pt>
                <c:pt idx="7">
                  <c:v>1.3800424628450107E-2</c:v>
                </c:pt>
                <c:pt idx="8">
                  <c:v>1.3959390862944163E-2</c:v>
                </c:pt>
                <c:pt idx="9">
                  <c:v>1.5734265734265736E-2</c:v>
                </c:pt>
                <c:pt idx="10">
                  <c:v>0</c:v>
                </c:pt>
                <c:pt idx="11">
                  <c:v>7.3529411764705881E-3</c:v>
                </c:pt>
                <c:pt idx="12">
                  <c:v>6.2305295950155761E-3</c:v>
                </c:pt>
                <c:pt idx="13">
                  <c:v>7.5892857142857137E-2</c:v>
                </c:pt>
                <c:pt idx="14">
                  <c:v>0.11538461538461539</c:v>
                </c:pt>
                <c:pt idx="15">
                  <c:v>0</c:v>
                </c:pt>
              </c:numCache>
            </c:numRef>
          </c:yVal>
          <c:smooth val="0"/>
          <c:extLst>
            <c:ext xmlns:c16="http://schemas.microsoft.com/office/drawing/2014/chart" uri="{C3380CC4-5D6E-409C-BE32-E72D297353CC}">
              <c16:uniqueId val="{00000002-5BBA-44E7-A9D3-2EEA30FFDBA4}"/>
            </c:ext>
          </c:extLst>
        </c:ser>
        <c:dLbls>
          <c:showLegendKey val="0"/>
          <c:showVal val="0"/>
          <c:showCatName val="0"/>
          <c:showSerName val="0"/>
          <c:showPercent val="0"/>
          <c:showBubbleSize val="0"/>
        </c:dLbls>
        <c:axId val="105847808"/>
        <c:axId val="105849984"/>
      </c:scatterChart>
      <c:valAx>
        <c:axId val="105847808"/>
        <c:scaling>
          <c:orientation val="minMax"/>
          <c:max val="2023"/>
          <c:min val="2008"/>
        </c:scaling>
        <c:delete val="0"/>
        <c:axPos val="b"/>
        <c:title>
          <c:tx>
            <c:rich>
              <a:bodyPr/>
              <a:lstStyle/>
              <a:p>
                <a:pPr>
                  <a:defRPr sz="1375" b="1" i="0" u="none" strike="noStrike" baseline="0">
                    <a:solidFill>
                      <a:srgbClr val="000000"/>
                    </a:solidFill>
                    <a:latin typeface="Arial"/>
                    <a:ea typeface="Arial"/>
                    <a:cs typeface="Arial"/>
                  </a:defRPr>
                </a:pPr>
                <a:r>
                  <a:rPr lang="en-US"/>
                  <a:t>Model Year</a:t>
                </a:r>
              </a:p>
            </c:rich>
          </c:tx>
          <c:layout>
            <c:manualLayout>
              <c:xMode val="edge"/>
              <c:yMode val="edge"/>
              <c:x val="0.46520200945397794"/>
              <c:y val="0.914429488543661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5849984"/>
        <c:crosses val="autoZero"/>
        <c:crossBetween val="midCat"/>
        <c:majorUnit val="1"/>
      </c:valAx>
      <c:valAx>
        <c:axId val="105849984"/>
        <c:scaling>
          <c:orientation val="minMax"/>
          <c:max val="0.30000000000000004"/>
        </c:scaling>
        <c:delete val="0"/>
        <c:axPos val="l"/>
        <c:majorGridlines>
          <c:spPr>
            <a:ln w="3175">
              <a:solidFill>
                <a:srgbClr val="000000"/>
              </a:solidFill>
              <a:prstDash val="solid"/>
            </a:ln>
          </c:spPr>
        </c:majorGridlines>
        <c:title>
          <c:tx>
            <c:rich>
              <a:bodyPr/>
              <a:lstStyle/>
              <a:p>
                <a:pPr>
                  <a:defRPr sz="1375" b="1" i="0" u="none" strike="noStrike" baseline="0">
                    <a:solidFill>
                      <a:srgbClr val="000000"/>
                    </a:solidFill>
                    <a:latin typeface="Arial"/>
                    <a:ea typeface="Arial"/>
                    <a:cs typeface="Arial"/>
                  </a:defRPr>
                </a:pPr>
                <a:r>
                  <a:rPr lang="en-US"/>
                  <a:t>Failure Rate (%)</a:t>
                </a:r>
              </a:p>
            </c:rich>
          </c:tx>
          <c:layout>
            <c:manualLayout>
              <c:xMode val="edge"/>
              <c:yMode val="edge"/>
              <c:x val="4.7619158170339265E-2"/>
              <c:y val="0.422818684826561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5847808"/>
        <c:crossesAt val="2001"/>
        <c:crossBetween val="midCat"/>
        <c:majorUnit val="5.000000000000001E-2"/>
      </c:valAx>
      <c:spPr>
        <a:noFill/>
        <a:ln w="12700">
          <a:solidFill>
            <a:srgbClr val="808080"/>
          </a:solidFill>
          <a:prstDash val="solid"/>
        </a:ln>
      </c:spPr>
    </c:plotArea>
    <c:legend>
      <c:legendPos val="r"/>
      <c:legendEntry>
        <c:idx val="1"/>
        <c:delete val="1"/>
      </c:legendEntry>
      <c:layout>
        <c:manualLayout>
          <c:xMode val="edge"/>
          <c:yMode val="edge"/>
          <c:x val="0.66401830510267956"/>
          <c:y val="0.24017408922725078"/>
          <c:w val="0.11599527945984672"/>
          <c:h val="7.828362681078499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575" b="1" i="0" u="none" strike="noStrike" baseline="0">
                <a:solidFill>
                  <a:srgbClr val="000000"/>
                </a:solidFill>
                <a:latin typeface="Arial"/>
                <a:cs typeface="Arial"/>
              </a:rPr>
              <a:t>OBD 1st Retest Failures - Non-diesel</a:t>
            </a:r>
          </a:p>
          <a:p>
            <a:pPr>
              <a:defRPr sz="1200" b="0" i="0" u="none" strike="noStrike" baseline="0">
                <a:solidFill>
                  <a:srgbClr val="000000"/>
                </a:solidFill>
                <a:latin typeface="Arial"/>
                <a:ea typeface="Arial"/>
                <a:cs typeface="Arial"/>
              </a:defRPr>
            </a:pPr>
            <a:r>
              <a:rPr lang="en-US" sz="1375" b="0" i="0" u="none" strike="noStrike" baseline="0">
                <a:solidFill>
                  <a:srgbClr val="000000"/>
                </a:solidFill>
                <a:latin typeface="Arial"/>
                <a:cs typeface="Arial"/>
              </a:rPr>
              <a:t>by Model Year and Vehicle Class</a:t>
            </a:r>
            <a:r>
              <a:rPr lang="en-US" sz="1575" b="0" i="0" u="none" strike="noStrike" baseline="0">
                <a:solidFill>
                  <a:srgbClr val="000000"/>
                </a:solidFill>
                <a:latin typeface="Arial"/>
                <a:cs typeface="Arial"/>
              </a:rPr>
              <a:t> </a:t>
            </a:r>
          </a:p>
        </c:rich>
      </c:tx>
      <c:layout>
        <c:manualLayout>
          <c:xMode val="edge"/>
          <c:yMode val="edge"/>
          <c:x val="0.26772622056929235"/>
          <c:y val="2.8619493629286185E-2"/>
        </c:manualLayout>
      </c:layout>
      <c:overlay val="0"/>
      <c:spPr>
        <a:noFill/>
        <a:ln w="25400">
          <a:noFill/>
        </a:ln>
      </c:spPr>
    </c:title>
    <c:autoTitleDeleted val="0"/>
    <c:plotArea>
      <c:layout>
        <c:manualLayout>
          <c:layoutTarget val="inner"/>
          <c:xMode val="edge"/>
          <c:yMode val="edge"/>
          <c:x val="0.13936430317848444"/>
          <c:y val="0.17171745402833252"/>
          <c:w val="0.77506112469439226"/>
          <c:h val="0.65825024044191993"/>
        </c:manualLayout>
      </c:layout>
      <c:lineChart>
        <c:grouping val="standard"/>
        <c:varyColors val="0"/>
        <c:ser>
          <c:idx val="0"/>
          <c:order val="0"/>
          <c:tx>
            <c:strRef>
              <c:f>'(2)(ii) OBD'!$B$7:$D$7</c:f>
              <c:strCache>
                <c:ptCount val="1"/>
                <c:pt idx="0">
                  <c:v>LDGV</c:v>
                </c:pt>
              </c:strCache>
            </c:strRef>
          </c:tx>
          <c:marker>
            <c:symbol val="diamond"/>
            <c:size val="8"/>
          </c:marker>
          <c:cat>
            <c:numRef>
              <c:f>'(2)(ii) OBD'!$A$9:$A$24</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'(2)(ii) OBD'!$B$9:$B$24</c:f>
              <c:numCache>
                <c:formatCode>#,##0</c:formatCode>
                <c:ptCount val="16"/>
                <c:pt idx="0">
                  <c:v>374</c:v>
                </c:pt>
                <c:pt idx="1">
                  <c:v>220</c:v>
                </c:pt>
                <c:pt idx="2">
                  <c:v>231</c:v>
                </c:pt>
                <c:pt idx="3">
                  <c:v>199</c:v>
                </c:pt>
                <c:pt idx="4">
                  <c:v>137</c:v>
                </c:pt>
                <c:pt idx="5">
                  <c:v>133</c:v>
                </c:pt>
                <c:pt idx="6">
                  <c:v>122</c:v>
                </c:pt>
                <c:pt idx="7">
                  <c:v>74</c:v>
                </c:pt>
                <c:pt idx="8">
                  <c:v>52</c:v>
                </c:pt>
                <c:pt idx="9">
                  <c:v>41</c:v>
                </c:pt>
                <c:pt idx="10">
                  <c:v>34</c:v>
                </c:pt>
                <c:pt idx="11">
                  <c:v>30</c:v>
                </c:pt>
                <c:pt idx="12">
                  <c:v>38</c:v>
                </c:pt>
                <c:pt idx="13">
                  <c:v>42</c:v>
                </c:pt>
                <c:pt idx="14">
                  <c:v>3</c:v>
                </c:pt>
                <c:pt idx="15">
                  <c:v>0</c:v>
                </c:pt>
              </c:numCache>
            </c:numRef>
          </c:val>
          <c:smooth val="0"/>
          <c:extLst>
            <c:ext xmlns:c16="http://schemas.microsoft.com/office/drawing/2014/chart" uri="{C3380CC4-5D6E-409C-BE32-E72D297353CC}">
              <c16:uniqueId val="{00000000-7742-4FC9-9D59-1B15FE50D5C1}"/>
            </c:ext>
          </c:extLst>
        </c:ser>
        <c:ser>
          <c:idx val="2"/>
          <c:order val="1"/>
          <c:tx>
            <c:strRef>
              <c:f>'(2)(ii) OBD'!$E$7:$G$7</c:f>
              <c:strCache>
                <c:ptCount val="1"/>
                <c:pt idx="0">
                  <c:v>MDGV</c:v>
                </c:pt>
              </c:strCache>
            </c:strRef>
          </c:tx>
          <c:marker>
            <c:symbol val="triangle"/>
            <c:size val="8"/>
          </c:marker>
          <c:cat>
            <c:numRef>
              <c:f>'(2)(ii) OBD'!$A$9:$A$24</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'(2)(ii) OBD'!$E$9:$E$24</c:f>
              <c:numCache>
                <c:formatCode>#,##0</c:formatCode>
                <c:ptCount val="16"/>
                <c:pt idx="0">
                  <c:v>24</c:v>
                </c:pt>
                <c:pt idx="1">
                  <c:v>13</c:v>
                </c:pt>
                <c:pt idx="2">
                  <c:v>13</c:v>
                </c:pt>
                <c:pt idx="3">
                  <c:v>22</c:v>
                </c:pt>
                <c:pt idx="4">
                  <c:v>20</c:v>
                </c:pt>
                <c:pt idx="5">
                  <c:v>13</c:v>
                </c:pt>
                <c:pt idx="6">
                  <c:v>9</c:v>
                </c:pt>
                <c:pt idx="7">
                  <c:v>13</c:v>
                </c:pt>
                <c:pt idx="8">
                  <c:v>11</c:v>
                </c:pt>
                <c:pt idx="9">
                  <c:v>9</c:v>
                </c:pt>
                <c:pt idx="10">
                  <c:v>0</c:v>
                </c:pt>
                <c:pt idx="11">
                  <c:v>3</c:v>
                </c:pt>
                <c:pt idx="12">
                  <c:v>2</c:v>
                </c:pt>
                <c:pt idx="13">
                  <c:v>17</c:v>
                </c:pt>
                <c:pt idx="14">
                  <c:v>9</c:v>
                </c:pt>
                <c:pt idx="15">
                  <c:v>0</c:v>
                </c:pt>
              </c:numCache>
            </c:numRef>
          </c:val>
          <c:smooth val="0"/>
          <c:extLst>
            <c:ext xmlns:c16="http://schemas.microsoft.com/office/drawing/2014/chart" uri="{C3380CC4-5D6E-409C-BE32-E72D297353CC}">
              <c16:uniqueId val="{00000001-7742-4FC9-9D59-1B15FE50D5C1}"/>
            </c:ext>
          </c:extLst>
        </c:ser>
        <c:dLbls>
          <c:showLegendKey val="0"/>
          <c:showVal val="0"/>
          <c:showCatName val="0"/>
          <c:showSerName val="0"/>
          <c:showPercent val="0"/>
          <c:showBubbleSize val="0"/>
        </c:dLbls>
        <c:marker val="1"/>
        <c:smooth val="0"/>
        <c:axId val="105921920"/>
        <c:axId val="105927808"/>
      </c:lineChart>
      <c:catAx>
        <c:axId val="10592192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05927808"/>
        <c:crosses val="autoZero"/>
        <c:auto val="1"/>
        <c:lblAlgn val="ctr"/>
        <c:lblOffset val="100"/>
        <c:tickLblSkip val="1"/>
        <c:tickMarkSkip val="1"/>
        <c:noMultiLvlLbl val="0"/>
      </c:catAx>
      <c:valAx>
        <c:axId val="10592780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05921920"/>
        <c:crosses val="autoZero"/>
        <c:crossBetween val="midCat"/>
        <c:majorUnit val="100"/>
      </c:valAx>
      <c:spPr>
        <a:noFill/>
        <a:ln w="12700">
          <a:solidFill>
            <a:srgbClr val="808080"/>
          </a:solidFill>
          <a:prstDash val="solid"/>
        </a:ln>
      </c:spPr>
    </c:plotArea>
    <c:legend>
      <c:legendPos val="r"/>
      <c:layout>
        <c:manualLayout>
          <c:xMode val="edge"/>
          <c:yMode val="edge"/>
          <c:x val="0.78003382192610538"/>
          <c:y val="0.18989498292000037"/>
          <c:w val="0.11613692199914062"/>
          <c:h val="6.9136852859835479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243" r="0.75000000000001243" t="1" header="0.5" footer="0.5"/>
    <c:pageSetup paperSize="207"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25.xml"/><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10" Type="http://schemas.openxmlformats.org/officeDocument/2006/relationships/chart" Target="../charts/chart27.xml"/><Relationship Id="rId4" Type="http://schemas.openxmlformats.org/officeDocument/2006/relationships/chart" Target="../charts/chart21.xml"/><Relationship Id="rId9" Type="http://schemas.openxmlformats.org/officeDocument/2006/relationships/chart" Target="../charts/chart2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4" Type="http://schemas.openxmlformats.org/officeDocument/2006/relationships/chart" Target="../charts/chart4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28575</xdr:colOff>
      <xdr:row>20</xdr:row>
      <xdr:rowOff>76200</xdr:rowOff>
    </xdr:from>
    <xdr:to>
      <xdr:col>9</xdr:col>
      <xdr:colOff>581025</xdr:colOff>
      <xdr:row>20</xdr:row>
      <xdr:rowOff>76200</xdr:rowOff>
    </xdr:to>
    <xdr:sp macro="" textlink="">
      <xdr:nvSpPr>
        <xdr:cNvPr id="1031" name="Line 1">
          <a:extLst>
            <a:ext uri="{FF2B5EF4-FFF2-40B4-BE49-F238E27FC236}">
              <a16:creationId xmlns:a16="http://schemas.microsoft.com/office/drawing/2014/main" id="{00000000-0008-0000-0000-000007040000}"/>
            </a:ext>
          </a:extLst>
        </xdr:cNvPr>
        <xdr:cNvSpPr>
          <a:spLocks noChangeShapeType="1"/>
        </xdr:cNvSpPr>
      </xdr:nvSpPr>
      <xdr:spPr bwMode="auto">
        <a:xfrm>
          <a:off x="1485900" y="4114800"/>
          <a:ext cx="5429250" cy="0"/>
        </a:xfrm>
        <a:prstGeom prst="line">
          <a:avLst/>
        </a:prstGeom>
        <a:noFill/>
        <a:ln w="9525">
          <a:solidFill>
            <a:srgbClr val="000000"/>
          </a:solidFill>
          <a:round/>
          <a:headEnd type="none" w="med" len="lg"/>
          <a:tailEnd type="none" w="med" len="lg"/>
        </a:ln>
      </xdr:spPr>
    </xdr:sp>
    <xdr:clientData/>
  </xdr:twoCellAnchor>
  <xdr:twoCellAnchor editAs="oneCell">
    <xdr:from>
      <xdr:col>0</xdr:col>
      <xdr:colOff>28575</xdr:colOff>
      <xdr:row>4</xdr:row>
      <xdr:rowOff>76200</xdr:rowOff>
    </xdr:from>
    <xdr:to>
      <xdr:col>1</xdr:col>
      <xdr:colOff>47625</xdr:colOff>
      <xdr:row>11</xdr:row>
      <xdr:rowOff>57150</xdr:rowOff>
    </xdr:to>
    <xdr:pic>
      <xdr:nvPicPr>
        <xdr:cNvPr id="1032" name="Picture 2">
          <a:extLst>
            <a:ext uri="{FF2B5EF4-FFF2-40B4-BE49-F238E27FC236}">
              <a16:creationId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723900"/>
          <a:ext cx="1476375" cy="11525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29</xdr:row>
      <xdr:rowOff>0</xdr:rowOff>
    </xdr:from>
    <xdr:to>
      <xdr:col>0</xdr:col>
      <xdr:colOff>0</xdr:colOff>
      <xdr:row>29</xdr:row>
      <xdr:rowOff>0</xdr:rowOff>
    </xdr:to>
    <xdr:graphicFrame macro="">
      <xdr:nvGraphicFramePr>
        <xdr:cNvPr id="30727" name="Chart 1">
          <a:extLst>
            <a:ext uri="{FF2B5EF4-FFF2-40B4-BE49-F238E27FC236}">
              <a16:creationId xmlns:a16="http://schemas.microsoft.com/office/drawing/2014/main" id="{00000000-0008-0000-0A00-000007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0</xdr:rowOff>
    </xdr:from>
    <xdr:to>
      <xdr:col>0</xdr:col>
      <xdr:colOff>0</xdr:colOff>
      <xdr:row>29</xdr:row>
      <xdr:rowOff>0</xdr:rowOff>
    </xdr:to>
    <xdr:graphicFrame macro="">
      <xdr:nvGraphicFramePr>
        <xdr:cNvPr id="30728" name="Chart 2">
          <a:extLst>
            <a:ext uri="{FF2B5EF4-FFF2-40B4-BE49-F238E27FC236}">
              <a16:creationId xmlns:a16="http://schemas.microsoft.com/office/drawing/2014/main" id="{00000000-0008-0000-0A00-0000087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619125</xdr:colOff>
      <xdr:row>29</xdr:row>
      <xdr:rowOff>0</xdr:rowOff>
    </xdr:from>
    <xdr:to>
      <xdr:col>11</xdr:col>
      <xdr:colOff>590550</xdr:colOff>
      <xdr:row>29</xdr:row>
      <xdr:rowOff>0</xdr:rowOff>
    </xdr:to>
    <xdr:graphicFrame macro="">
      <xdr:nvGraphicFramePr>
        <xdr:cNvPr id="33799" name="Chart 1">
          <a:extLst>
            <a:ext uri="{FF2B5EF4-FFF2-40B4-BE49-F238E27FC236}">
              <a16:creationId xmlns:a16="http://schemas.microsoft.com/office/drawing/2014/main" id="{00000000-0008-0000-0B00-000007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619125</xdr:colOff>
      <xdr:row>29</xdr:row>
      <xdr:rowOff>0</xdr:rowOff>
    </xdr:from>
    <xdr:to>
      <xdr:col>12</xdr:col>
      <xdr:colOff>9525</xdr:colOff>
      <xdr:row>29</xdr:row>
      <xdr:rowOff>0</xdr:rowOff>
    </xdr:to>
    <xdr:graphicFrame macro="">
      <xdr:nvGraphicFramePr>
        <xdr:cNvPr id="33800" name="Chart 2">
          <a:extLst>
            <a:ext uri="{FF2B5EF4-FFF2-40B4-BE49-F238E27FC236}">
              <a16:creationId xmlns:a16="http://schemas.microsoft.com/office/drawing/2014/main" id="{00000000-0008-0000-0B00-000008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32</xdr:row>
      <xdr:rowOff>104775</xdr:rowOff>
    </xdr:from>
    <xdr:to>
      <xdr:col>12</xdr:col>
      <xdr:colOff>171450</xdr:colOff>
      <xdr:row>58</xdr:row>
      <xdr:rowOff>133350</xdr:rowOff>
    </xdr:to>
    <xdr:graphicFrame macro="">
      <xdr:nvGraphicFramePr>
        <xdr:cNvPr id="36871" name="Chart 1">
          <a:extLst>
            <a:ext uri="{FF2B5EF4-FFF2-40B4-BE49-F238E27FC236}">
              <a16:creationId xmlns:a16="http://schemas.microsoft.com/office/drawing/2014/main" id="{00000000-0008-0000-0C00-0000079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59</xdr:row>
      <xdr:rowOff>66675</xdr:rowOff>
    </xdr:from>
    <xdr:to>
      <xdr:col>12</xdr:col>
      <xdr:colOff>180975</xdr:colOff>
      <xdr:row>91</xdr:row>
      <xdr:rowOff>9525</xdr:rowOff>
    </xdr:to>
    <xdr:graphicFrame macro="">
      <xdr:nvGraphicFramePr>
        <xdr:cNvPr id="36872" name="Chart 2">
          <a:extLst>
            <a:ext uri="{FF2B5EF4-FFF2-40B4-BE49-F238E27FC236}">
              <a16:creationId xmlns:a16="http://schemas.microsoft.com/office/drawing/2014/main" id="{00000000-0008-0000-0C00-0000089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32</xdr:row>
      <xdr:rowOff>104775</xdr:rowOff>
    </xdr:from>
    <xdr:to>
      <xdr:col>12</xdr:col>
      <xdr:colOff>171450</xdr:colOff>
      <xdr:row>58</xdr:row>
      <xdr:rowOff>133350</xdr:rowOff>
    </xdr:to>
    <xdr:graphicFrame macro="">
      <xdr:nvGraphicFramePr>
        <xdr:cNvPr id="4" name="Chart 1">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59</xdr:row>
      <xdr:rowOff>66675</xdr:rowOff>
    </xdr:from>
    <xdr:to>
      <xdr:col>12</xdr:col>
      <xdr:colOff>180975</xdr:colOff>
      <xdr:row>91</xdr:row>
      <xdr:rowOff>9525</xdr:rowOff>
    </xdr:to>
    <xdr:graphicFrame macro="">
      <xdr:nvGraphicFramePr>
        <xdr:cNvPr id="5" name="Chart 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619125</xdr:colOff>
      <xdr:row>29</xdr:row>
      <xdr:rowOff>0</xdr:rowOff>
    </xdr:from>
    <xdr:to>
      <xdr:col>11</xdr:col>
      <xdr:colOff>590550</xdr:colOff>
      <xdr:row>29</xdr:row>
      <xdr:rowOff>0</xdr:rowOff>
    </xdr:to>
    <xdr:graphicFrame macro="">
      <xdr:nvGraphicFramePr>
        <xdr:cNvPr id="6" name="Chart 1">
          <a:extLst>
            <a:ext uri="{FF2B5EF4-FFF2-40B4-BE49-F238E27FC236}">
              <a16:creationId xmlns:a16="http://schemas.microsoft.com/office/drawing/2014/main" id="{D532DCAA-3101-48EE-8000-CB7E1E26C9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619125</xdr:colOff>
      <xdr:row>29</xdr:row>
      <xdr:rowOff>0</xdr:rowOff>
    </xdr:from>
    <xdr:to>
      <xdr:col>12</xdr:col>
      <xdr:colOff>9525</xdr:colOff>
      <xdr:row>29</xdr:row>
      <xdr:rowOff>0</xdr:rowOff>
    </xdr:to>
    <xdr:graphicFrame macro="">
      <xdr:nvGraphicFramePr>
        <xdr:cNvPr id="7" name="Chart 2">
          <a:extLst>
            <a:ext uri="{FF2B5EF4-FFF2-40B4-BE49-F238E27FC236}">
              <a16:creationId xmlns:a16="http://schemas.microsoft.com/office/drawing/2014/main" id="{B0C4F924-0333-42E9-B3B9-E527AD4EF9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619125</xdr:colOff>
      <xdr:row>29</xdr:row>
      <xdr:rowOff>0</xdr:rowOff>
    </xdr:from>
    <xdr:to>
      <xdr:col>11</xdr:col>
      <xdr:colOff>590550</xdr:colOff>
      <xdr:row>29</xdr:row>
      <xdr:rowOff>0</xdr:rowOff>
    </xdr:to>
    <xdr:graphicFrame macro="">
      <xdr:nvGraphicFramePr>
        <xdr:cNvPr id="12" name="Chart 1">
          <a:extLst>
            <a:ext uri="{FF2B5EF4-FFF2-40B4-BE49-F238E27FC236}">
              <a16:creationId xmlns:a16="http://schemas.microsoft.com/office/drawing/2014/main" id="{1CFFB2EC-10C1-4D88-A237-DEEDB904F6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619125</xdr:colOff>
      <xdr:row>29</xdr:row>
      <xdr:rowOff>0</xdr:rowOff>
    </xdr:from>
    <xdr:to>
      <xdr:col>12</xdr:col>
      <xdr:colOff>9525</xdr:colOff>
      <xdr:row>29</xdr:row>
      <xdr:rowOff>0</xdr:rowOff>
    </xdr:to>
    <xdr:graphicFrame macro="">
      <xdr:nvGraphicFramePr>
        <xdr:cNvPr id="13" name="Chart 2">
          <a:extLst>
            <a:ext uri="{FF2B5EF4-FFF2-40B4-BE49-F238E27FC236}">
              <a16:creationId xmlns:a16="http://schemas.microsoft.com/office/drawing/2014/main" id="{009EE303-9BB8-4B8A-BDC4-DB19FB147B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619125</xdr:colOff>
      <xdr:row>29</xdr:row>
      <xdr:rowOff>0</xdr:rowOff>
    </xdr:from>
    <xdr:to>
      <xdr:col>11</xdr:col>
      <xdr:colOff>590550</xdr:colOff>
      <xdr:row>29</xdr:row>
      <xdr:rowOff>0</xdr:rowOff>
    </xdr:to>
    <xdr:graphicFrame macro="">
      <xdr:nvGraphicFramePr>
        <xdr:cNvPr id="14" name="Chart 1">
          <a:extLst>
            <a:ext uri="{FF2B5EF4-FFF2-40B4-BE49-F238E27FC236}">
              <a16:creationId xmlns:a16="http://schemas.microsoft.com/office/drawing/2014/main" id="{A730B5C2-42A9-4314-B9FE-9D1A5D50E7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619125</xdr:colOff>
      <xdr:row>29</xdr:row>
      <xdr:rowOff>0</xdr:rowOff>
    </xdr:from>
    <xdr:to>
      <xdr:col>12</xdr:col>
      <xdr:colOff>9525</xdr:colOff>
      <xdr:row>29</xdr:row>
      <xdr:rowOff>0</xdr:rowOff>
    </xdr:to>
    <xdr:graphicFrame macro="">
      <xdr:nvGraphicFramePr>
        <xdr:cNvPr id="15" name="Chart 2">
          <a:extLst>
            <a:ext uri="{FF2B5EF4-FFF2-40B4-BE49-F238E27FC236}">
              <a16:creationId xmlns:a16="http://schemas.microsoft.com/office/drawing/2014/main" id="{1469FFA7-3191-4F47-A5E4-3D069A0148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85725</xdr:colOff>
      <xdr:row>26</xdr:row>
      <xdr:rowOff>76200</xdr:rowOff>
    </xdr:from>
    <xdr:to>
      <xdr:col>16</xdr:col>
      <xdr:colOff>419100</xdr:colOff>
      <xdr:row>61</xdr:row>
      <xdr:rowOff>76200</xdr:rowOff>
    </xdr:to>
    <xdr:graphicFrame macro="">
      <xdr:nvGraphicFramePr>
        <xdr:cNvPr id="39943" name="Chart 1">
          <a:extLst>
            <a:ext uri="{FF2B5EF4-FFF2-40B4-BE49-F238E27FC236}">
              <a16:creationId xmlns:a16="http://schemas.microsoft.com/office/drawing/2014/main" id="{00000000-0008-0000-0D00-0000079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64</xdr:row>
      <xdr:rowOff>0</xdr:rowOff>
    </xdr:from>
    <xdr:to>
      <xdr:col>16</xdr:col>
      <xdr:colOff>466725</xdr:colOff>
      <xdr:row>100</xdr:row>
      <xdr:rowOff>38100</xdr:rowOff>
    </xdr:to>
    <xdr:graphicFrame macro="">
      <xdr:nvGraphicFramePr>
        <xdr:cNvPr id="39944" name="Chart 2">
          <a:extLst>
            <a:ext uri="{FF2B5EF4-FFF2-40B4-BE49-F238E27FC236}">
              <a16:creationId xmlns:a16="http://schemas.microsoft.com/office/drawing/2014/main" id="{00000000-0008-0000-0D00-0000089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0.01738</cdr:x>
      <cdr:y>0.2363</cdr:y>
    </cdr:from>
    <cdr:to>
      <cdr:x>0.04853</cdr:x>
      <cdr:y>0.7942</cdr:y>
    </cdr:to>
    <cdr:sp macro="" textlink="">
      <cdr:nvSpPr>
        <cdr:cNvPr id="73729" name="Text Box 1"/>
        <cdr:cNvSpPr txBox="1">
          <a:spLocks xmlns:a="http://schemas.openxmlformats.org/drawingml/2006/main" noChangeArrowheads="1"/>
        </cdr:cNvSpPr>
      </cdr:nvSpPr>
      <cdr:spPr bwMode="auto">
        <a:xfrm xmlns:a="http://schemas.openxmlformats.org/drawingml/2006/main">
          <a:off x="153327" y="1405407"/>
          <a:ext cx="269134" cy="33106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0">
            <a:defRPr sz="1000"/>
          </a:pPr>
          <a:r>
            <a:rPr lang="en-US" sz="1375" b="1" i="0" u="none" strike="noStrike" baseline="0">
              <a:solidFill>
                <a:srgbClr val="000000"/>
              </a:solidFill>
              <a:latin typeface="Arial"/>
              <a:cs typeface="Arial"/>
            </a:rPr>
            <a:t>Number of </a:t>
          </a:r>
          <a:r>
            <a:rPr lang="en-US" sz="1400" b="1" i="0" u="none" strike="noStrike" baseline="0">
              <a:solidFill>
                <a:srgbClr val="000000"/>
              </a:solidFill>
              <a:latin typeface="Arial"/>
              <a:cs typeface="Arial"/>
            </a:rPr>
            <a:t>Passing</a:t>
          </a:r>
          <a:r>
            <a:rPr lang="en-US" sz="1375" b="1" i="0" u="none" strike="noStrike" baseline="0">
              <a:solidFill>
                <a:srgbClr val="000000"/>
              </a:solidFill>
              <a:latin typeface="Arial"/>
              <a:cs typeface="Arial"/>
            </a:rPr>
            <a:t> OBD </a:t>
          </a:r>
          <a:r>
            <a:rPr lang="en-US" sz="1400" b="1" i="0" u="none" strike="noStrike" baseline="0">
              <a:solidFill>
                <a:srgbClr val="000000"/>
              </a:solidFill>
              <a:latin typeface="Arial"/>
              <a:cs typeface="Arial"/>
            </a:rPr>
            <a:t>Tests</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733425</xdr:colOff>
      <xdr:row>26</xdr:row>
      <xdr:rowOff>9525</xdr:rowOff>
    </xdr:from>
    <xdr:to>
      <xdr:col>18</xdr:col>
      <xdr:colOff>114300</xdr:colOff>
      <xdr:row>60</xdr:row>
      <xdr:rowOff>57150</xdr:rowOff>
    </xdr:to>
    <xdr:graphicFrame macro="">
      <xdr:nvGraphicFramePr>
        <xdr:cNvPr id="43015" name="Chart 1">
          <a:extLst>
            <a:ext uri="{FF2B5EF4-FFF2-40B4-BE49-F238E27FC236}">
              <a16:creationId xmlns:a16="http://schemas.microsoft.com/office/drawing/2014/main" id="{00000000-0008-0000-0E00-000007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733425</xdr:colOff>
      <xdr:row>60</xdr:row>
      <xdr:rowOff>85725</xdr:rowOff>
    </xdr:from>
    <xdr:to>
      <xdr:col>18</xdr:col>
      <xdr:colOff>114300</xdr:colOff>
      <xdr:row>95</xdr:row>
      <xdr:rowOff>0</xdr:rowOff>
    </xdr:to>
    <xdr:graphicFrame macro="">
      <xdr:nvGraphicFramePr>
        <xdr:cNvPr id="43016" name="Chart 2">
          <a:extLst>
            <a:ext uri="{FF2B5EF4-FFF2-40B4-BE49-F238E27FC236}">
              <a16:creationId xmlns:a16="http://schemas.microsoft.com/office/drawing/2014/main" id="{00000000-0008-0000-0E00-000008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0.0215</cdr:x>
      <cdr:y>0.28099</cdr:y>
    </cdr:from>
    <cdr:to>
      <cdr:x>0.06051</cdr:x>
      <cdr:y>0.82224</cdr:y>
    </cdr:to>
    <cdr:sp macro="" textlink="">
      <cdr:nvSpPr>
        <cdr:cNvPr id="74753" name="Text Box 1"/>
        <cdr:cNvSpPr txBox="1">
          <a:spLocks xmlns:a="http://schemas.openxmlformats.org/drawingml/2006/main" noChangeArrowheads="1"/>
        </cdr:cNvSpPr>
      </cdr:nvSpPr>
      <cdr:spPr bwMode="auto">
        <a:xfrm xmlns:a="http://schemas.openxmlformats.org/drawingml/2006/main">
          <a:off x="168467" y="1595672"/>
          <a:ext cx="299861" cy="30674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0" bIns="0" anchor="t" upright="1"/>
        <a:lstStyle xmlns:a="http://schemas.openxmlformats.org/drawingml/2006/main"/>
        <a:p xmlns:a="http://schemas.openxmlformats.org/drawingml/2006/main">
          <a:pPr algn="r" rtl="0">
            <a:defRPr sz="1000"/>
          </a:pPr>
          <a:r>
            <a:rPr lang="en-US" sz="1325" b="1" i="0" u="none" strike="noStrike" baseline="0">
              <a:solidFill>
                <a:srgbClr val="000000"/>
              </a:solidFill>
              <a:latin typeface="Arial"/>
              <a:cs typeface="Arial"/>
            </a:rPr>
            <a:t>Number of Failing OBD Tests</a:t>
          </a:r>
        </a:p>
      </cdr:txBody>
    </cdr:sp>
  </cdr:relSizeAnchor>
</c:userShapes>
</file>

<file path=xl/drawings/drawing17.xml><?xml version="1.0" encoding="utf-8"?>
<xdr:wsDr xmlns:xdr="http://schemas.openxmlformats.org/drawingml/2006/spreadsheetDrawing" xmlns:a="http://schemas.openxmlformats.org/drawingml/2006/main">
  <xdr:oneCellAnchor>
    <xdr:from>
      <xdr:col>10</xdr:col>
      <xdr:colOff>0</xdr:colOff>
      <xdr:row>27</xdr:row>
      <xdr:rowOff>0</xdr:rowOff>
    </xdr:from>
    <xdr:ext cx="184731" cy="264560"/>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10425545" y="111355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504824</xdr:colOff>
      <xdr:row>27</xdr:row>
      <xdr:rowOff>114300</xdr:rowOff>
    </xdr:from>
    <xdr:to>
      <xdr:col>14</xdr:col>
      <xdr:colOff>361950</xdr:colOff>
      <xdr:row>55</xdr:row>
      <xdr:rowOff>152400</xdr:rowOff>
    </xdr:to>
    <xdr:graphicFrame macro="">
      <xdr:nvGraphicFramePr>
        <xdr:cNvPr id="3" name="Chart 2">
          <a:extLst>
            <a:ext uri="{FF2B5EF4-FFF2-40B4-BE49-F238E27FC236}">
              <a16:creationId xmlns:a16="http://schemas.microsoft.com/office/drawing/2014/main" id="{00000000-0008-0000-1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473074</xdr:colOff>
      <xdr:row>58</xdr:row>
      <xdr:rowOff>101600</xdr:rowOff>
    </xdr:from>
    <xdr:to>
      <xdr:col>14</xdr:col>
      <xdr:colOff>387350</xdr:colOff>
      <xdr:row>87</xdr:row>
      <xdr:rowOff>63500</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222250</xdr:colOff>
      <xdr:row>84</xdr:row>
      <xdr:rowOff>111125</xdr:rowOff>
    </xdr:from>
    <xdr:to>
      <xdr:col>9</xdr:col>
      <xdr:colOff>523875</xdr:colOff>
      <xdr:row>86</xdr:row>
      <xdr:rowOff>111125</xdr:rowOff>
    </xdr:to>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4572000" y="14255750"/>
          <a:ext cx="2397125"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Model Year</a:t>
          </a:r>
        </a:p>
      </xdr:txBody>
    </xdr:sp>
    <xdr:clientData/>
  </xdr:twoCellAnchor>
  <xdr:twoCellAnchor>
    <xdr:from>
      <xdr:col>0</xdr:col>
      <xdr:colOff>587375</xdr:colOff>
      <xdr:row>64</xdr:row>
      <xdr:rowOff>142875</xdr:rowOff>
    </xdr:from>
    <xdr:to>
      <xdr:col>1</xdr:col>
      <xdr:colOff>142875</xdr:colOff>
      <xdr:row>80</xdr:row>
      <xdr:rowOff>79375</xdr:rowOff>
    </xdr:to>
    <xdr:sp macro="" textlink="">
      <xdr:nvSpPr>
        <xdr:cNvPr id="7" name="TextBox 6">
          <a:extLst>
            <a:ext uri="{FF2B5EF4-FFF2-40B4-BE49-F238E27FC236}">
              <a16:creationId xmlns:a16="http://schemas.microsoft.com/office/drawing/2014/main" id="{00000000-0008-0000-1000-000007000000}"/>
            </a:ext>
          </a:extLst>
        </xdr:cNvPr>
        <xdr:cNvSpPr txBox="1"/>
      </xdr:nvSpPr>
      <xdr:spPr>
        <a:xfrm rot="16200000">
          <a:off x="-460375" y="12160250"/>
          <a:ext cx="24765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MIL On With DTCs</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0.26177</cdr:x>
      <cdr:y>0.01793</cdr:y>
    </cdr:from>
    <cdr:to>
      <cdr:x>0.72475</cdr:x>
      <cdr:y>0.16019</cdr:y>
    </cdr:to>
    <cdr:sp macro="" textlink="">
      <cdr:nvSpPr>
        <cdr:cNvPr id="2" name="TextBox 1"/>
        <cdr:cNvSpPr txBox="1"/>
      </cdr:nvSpPr>
      <cdr:spPr>
        <a:xfrm xmlns:a="http://schemas.openxmlformats.org/drawingml/2006/main">
          <a:off x="2657875" y="75469"/>
          <a:ext cx="4700940" cy="5989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600" b="1" i="0" baseline="0">
              <a:effectLst/>
              <a:latin typeface="+mn-lt"/>
              <a:ea typeface="+mn-ea"/>
              <a:cs typeface="+mn-cs"/>
            </a:rPr>
            <a:t>OBD MIL Commanded off with DTCs Present  </a:t>
          </a:r>
          <a:endParaRPr lang="en-US" sz="1600" b="1">
            <a:effectLst/>
          </a:endParaRPr>
        </a:p>
        <a:p xmlns:a="http://schemas.openxmlformats.org/drawingml/2006/main">
          <a:pPr algn="ctr" rtl="0"/>
          <a:r>
            <a:rPr lang="en-US" sz="1400" b="0" i="0" baseline="0">
              <a:effectLst/>
              <a:latin typeface="+mn-lt"/>
              <a:ea typeface="+mn-ea"/>
              <a:cs typeface="+mn-cs"/>
            </a:rPr>
            <a:t>by Model Year and Vehicle Class </a:t>
          </a:r>
          <a:endParaRPr lang="en-US" sz="1400">
            <a:effectLst/>
          </a:endParaRPr>
        </a:p>
        <a:p xmlns:a="http://schemas.openxmlformats.org/drawingml/2006/main">
          <a:endParaRPr lang="en-US" sz="1100"/>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27</xdr:row>
      <xdr:rowOff>0</xdr:rowOff>
    </xdr:from>
    <xdr:to>
      <xdr:col>14</xdr:col>
      <xdr:colOff>161925</xdr:colOff>
      <xdr:row>62</xdr:row>
      <xdr:rowOff>9525</xdr:rowOff>
    </xdr:to>
    <xdr:graphicFrame macro="">
      <xdr:nvGraphicFramePr>
        <xdr:cNvPr id="51207" name="Chart 1">
          <a:extLst>
            <a:ext uri="{FF2B5EF4-FFF2-40B4-BE49-F238E27FC236}">
              <a16:creationId xmlns:a16="http://schemas.microsoft.com/office/drawing/2014/main" id="{00000000-0008-0000-1100-000007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9525</xdr:rowOff>
    </xdr:from>
    <xdr:to>
      <xdr:col>14</xdr:col>
      <xdr:colOff>180975</xdr:colOff>
      <xdr:row>98</xdr:row>
      <xdr:rowOff>0</xdr:rowOff>
    </xdr:to>
    <xdr:graphicFrame macro="">
      <xdr:nvGraphicFramePr>
        <xdr:cNvPr id="51208" name="Chart 2">
          <a:extLst>
            <a:ext uri="{FF2B5EF4-FFF2-40B4-BE49-F238E27FC236}">
              <a16:creationId xmlns:a16="http://schemas.microsoft.com/office/drawing/2014/main" id="{00000000-0008-0000-1100-000008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67235</xdr:colOff>
      <xdr:row>50</xdr:row>
      <xdr:rowOff>147999</xdr:rowOff>
    </xdr:from>
    <xdr:to>
      <xdr:col>8</xdr:col>
      <xdr:colOff>0</xdr:colOff>
      <xdr:row>72</xdr:row>
      <xdr:rowOff>138473</xdr:rowOff>
    </xdr:to>
    <xdr:graphicFrame macro="">
      <xdr:nvGraphicFramePr>
        <xdr:cNvPr id="6148" name="Chart 4">
          <a:extLst>
            <a:ext uri="{FF2B5EF4-FFF2-40B4-BE49-F238E27FC236}">
              <a16:creationId xmlns:a16="http://schemas.microsoft.com/office/drawing/2014/main" id="{00000000-0008-0000-0300-000004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60</xdr:row>
      <xdr:rowOff>9525</xdr:rowOff>
    </xdr:from>
    <xdr:to>
      <xdr:col>14</xdr:col>
      <xdr:colOff>38100</xdr:colOff>
      <xdr:row>97</xdr:row>
      <xdr:rowOff>123825</xdr:rowOff>
    </xdr:to>
    <xdr:graphicFrame macro="">
      <xdr:nvGraphicFramePr>
        <xdr:cNvPr id="54279" name="Chart 2">
          <a:extLst>
            <a:ext uri="{FF2B5EF4-FFF2-40B4-BE49-F238E27FC236}">
              <a16:creationId xmlns:a16="http://schemas.microsoft.com/office/drawing/2014/main" id="{00000000-0008-0000-1200-000007D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76200</xdr:rowOff>
    </xdr:from>
    <xdr:to>
      <xdr:col>14</xdr:col>
      <xdr:colOff>57150</xdr:colOff>
      <xdr:row>58</xdr:row>
      <xdr:rowOff>104775</xdr:rowOff>
    </xdr:to>
    <xdr:graphicFrame macro="">
      <xdr:nvGraphicFramePr>
        <xdr:cNvPr id="54280" name="Chart 3">
          <a:extLst>
            <a:ext uri="{FF2B5EF4-FFF2-40B4-BE49-F238E27FC236}">
              <a16:creationId xmlns:a16="http://schemas.microsoft.com/office/drawing/2014/main" id="{00000000-0008-0000-1200-000008D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0.0234</cdr:x>
      <cdr:y>0.0484</cdr:y>
    </cdr:from>
    <cdr:to>
      <cdr:x>0.97957</cdr:x>
      <cdr:y>0.18869</cdr:y>
    </cdr:to>
    <cdr:sp macro="" textlink="">
      <cdr:nvSpPr>
        <cdr:cNvPr id="97281" name="Text Box 1"/>
        <cdr:cNvSpPr txBox="1">
          <a:spLocks xmlns:a="http://schemas.openxmlformats.org/drawingml/2006/main" noChangeArrowheads="1"/>
        </cdr:cNvSpPr>
      </cdr:nvSpPr>
      <cdr:spPr bwMode="auto">
        <a:xfrm xmlns:a="http://schemas.openxmlformats.org/drawingml/2006/main">
          <a:off x="246615" y="271456"/>
          <a:ext cx="9945338" cy="77774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OBD MIL Commanded off and No DTCs Present</a:t>
          </a:r>
          <a:endParaRPr lang="en-US" sz="1775" b="1"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29</xdr:row>
      <xdr:rowOff>0</xdr:rowOff>
    </xdr:from>
    <xdr:to>
      <xdr:col>14</xdr:col>
      <xdr:colOff>438150</xdr:colOff>
      <xdr:row>62</xdr:row>
      <xdr:rowOff>142875</xdr:rowOff>
    </xdr:to>
    <xdr:graphicFrame macro="">
      <xdr:nvGraphicFramePr>
        <xdr:cNvPr id="57352" name="Chart 5">
          <a:extLst>
            <a:ext uri="{FF2B5EF4-FFF2-40B4-BE49-F238E27FC236}">
              <a16:creationId xmlns:a16="http://schemas.microsoft.com/office/drawing/2014/main" id="{00000000-0008-0000-1300-000008E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64</xdr:row>
      <xdr:rowOff>135081</xdr:rowOff>
    </xdr:from>
    <xdr:to>
      <xdr:col>14</xdr:col>
      <xdr:colOff>432954</xdr:colOff>
      <xdr:row>101</xdr:row>
      <xdr:rowOff>69273</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0.23946</cdr:x>
      <cdr:y>0.04134</cdr:y>
    </cdr:from>
    <cdr:to>
      <cdr:x>0.76425</cdr:x>
      <cdr:y>0.16614</cdr:y>
    </cdr:to>
    <cdr:sp macro="" textlink="">
      <cdr:nvSpPr>
        <cdr:cNvPr id="95233" name="Text Box 1"/>
        <cdr:cNvSpPr txBox="1">
          <a:spLocks xmlns:a="http://schemas.openxmlformats.org/drawingml/2006/main" noChangeArrowheads="1"/>
        </cdr:cNvSpPr>
      </cdr:nvSpPr>
      <cdr:spPr bwMode="auto">
        <a:xfrm xmlns:a="http://schemas.openxmlformats.org/drawingml/2006/main">
          <a:off x="2441413" y="230372"/>
          <a:ext cx="5343575" cy="6858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Vehicle "Not Ready" for OBD Test</a:t>
          </a:r>
          <a:endParaRPr lang="en-US" sz="1575" b="0"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4.xml><?xml version="1.0" encoding="utf-8"?>
<c:userShapes xmlns:c="http://schemas.openxmlformats.org/drawingml/2006/chart">
  <cdr:relSizeAnchor xmlns:cdr="http://schemas.openxmlformats.org/drawingml/2006/chartDrawing">
    <cdr:from>
      <cdr:x>0.23946</cdr:x>
      <cdr:y>0.04134</cdr:y>
    </cdr:from>
    <cdr:to>
      <cdr:x>0.76425</cdr:x>
      <cdr:y>0.16614</cdr:y>
    </cdr:to>
    <cdr:sp macro="" textlink="">
      <cdr:nvSpPr>
        <cdr:cNvPr id="95233" name="Text Box 1"/>
        <cdr:cNvSpPr txBox="1">
          <a:spLocks xmlns:a="http://schemas.openxmlformats.org/drawingml/2006/main" noChangeArrowheads="1"/>
        </cdr:cNvSpPr>
      </cdr:nvSpPr>
      <cdr:spPr bwMode="auto">
        <a:xfrm xmlns:a="http://schemas.openxmlformats.org/drawingml/2006/main">
          <a:off x="2441413" y="230372"/>
          <a:ext cx="5343575" cy="6858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75" b="1" i="0" u="none" strike="noStrike" baseline="0">
              <a:solidFill>
                <a:srgbClr val="000000"/>
              </a:solidFill>
              <a:latin typeface="Arial"/>
              <a:cs typeface="Arial"/>
            </a:rPr>
            <a:t>Vehicle "Not Ready" for OBD Test</a:t>
          </a:r>
          <a:endParaRPr lang="en-US" sz="1575" b="0" i="0" u="none" strike="noStrike" baseline="0">
            <a:solidFill>
              <a:srgbClr val="000000"/>
            </a:solidFill>
            <a:latin typeface="Arial"/>
            <a:cs typeface="Arial"/>
          </a:endParaRPr>
        </a:p>
        <a:p xmlns:a="http://schemas.openxmlformats.org/drawingml/2006/main">
          <a:pPr algn="ctr" rtl="0">
            <a:defRPr sz="1000"/>
          </a:pPr>
          <a:r>
            <a:rPr lang="en-US" sz="1375" b="0" i="0" u="none" strike="noStrike" baseline="0">
              <a:solidFill>
                <a:srgbClr val="000000"/>
              </a:solidFill>
              <a:latin typeface="Arial"/>
              <a:cs typeface="Arial"/>
            </a:rPr>
            <a:t>by Model Year and Vehicle Class </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9525</xdr:colOff>
      <xdr:row>63</xdr:row>
      <xdr:rowOff>161925</xdr:rowOff>
    </xdr:from>
    <xdr:to>
      <xdr:col>14</xdr:col>
      <xdr:colOff>371475</xdr:colOff>
      <xdr:row>98</xdr:row>
      <xdr:rowOff>114300</xdr:rowOff>
    </xdr:to>
    <xdr:graphicFrame macro="">
      <xdr:nvGraphicFramePr>
        <xdr:cNvPr id="60423" name="Chart 2">
          <a:extLst>
            <a:ext uri="{FF2B5EF4-FFF2-40B4-BE49-F238E27FC236}">
              <a16:creationId xmlns:a16="http://schemas.microsoft.com/office/drawing/2014/main" id="{00000000-0008-0000-1400-000007E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19050</xdr:rowOff>
    </xdr:from>
    <xdr:to>
      <xdr:col>14</xdr:col>
      <xdr:colOff>361950</xdr:colOff>
      <xdr:row>63</xdr:row>
      <xdr:rowOff>28575</xdr:rowOff>
    </xdr:to>
    <xdr:graphicFrame macro="">
      <xdr:nvGraphicFramePr>
        <xdr:cNvPr id="60424" name="Chart 3">
          <a:extLst>
            <a:ext uri="{FF2B5EF4-FFF2-40B4-BE49-F238E27FC236}">
              <a16:creationId xmlns:a16="http://schemas.microsoft.com/office/drawing/2014/main" id="{00000000-0008-0000-1400-000008E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63</xdr:row>
      <xdr:rowOff>161925</xdr:rowOff>
    </xdr:from>
    <xdr:to>
      <xdr:col>14</xdr:col>
      <xdr:colOff>371475</xdr:colOff>
      <xdr:row>98</xdr:row>
      <xdr:rowOff>114300</xdr:rowOff>
    </xdr:to>
    <xdr:graphicFrame macro="">
      <xdr:nvGraphicFramePr>
        <xdr:cNvPr id="4" name="Chart 2">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29</xdr:row>
      <xdr:rowOff>19050</xdr:rowOff>
    </xdr:from>
    <xdr:to>
      <xdr:col>14</xdr:col>
      <xdr:colOff>361950</xdr:colOff>
      <xdr:row>63</xdr:row>
      <xdr:rowOff>28575</xdr:rowOff>
    </xdr:to>
    <xdr:graphicFrame macro="">
      <xdr:nvGraphicFramePr>
        <xdr:cNvPr id="5" name="Chart 3">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0.15338</cdr:x>
      <cdr:y>0.02713</cdr:y>
    </cdr:from>
    <cdr:to>
      <cdr:x>0.91094</cdr:x>
      <cdr:y>0.15462</cdr:y>
    </cdr:to>
    <cdr:sp macro="" textlink="">
      <cdr:nvSpPr>
        <cdr:cNvPr id="96257" name="Text Box 1"/>
        <cdr:cNvSpPr txBox="1">
          <a:spLocks xmlns:a="http://schemas.openxmlformats.org/drawingml/2006/main" noChangeArrowheads="1"/>
        </cdr:cNvSpPr>
      </cdr:nvSpPr>
      <cdr:spPr bwMode="auto">
        <a:xfrm xmlns:a="http://schemas.openxmlformats.org/drawingml/2006/main">
          <a:off x="1411556" y="151527"/>
          <a:ext cx="6955983" cy="697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25" b="1" i="0" u="none" strike="noStrike" baseline="0">
              <a:solidFill>
                <a:srgbClr val="000000"/>
              </a:solidFill>
              <a:latin typeface="Arial"/>
              <a:cs typeface="Arial"/>
            </a:rPr>
            <a:t>Vehicle "Turnaways" for OBDII Test</a:t>
          </a:r>
          <a:endParaRPr lang="en-US" sz="1525" b="0" i="0" u="none" strike="noStrike" baseline="0">
            <a:solidFill>
              <a:srgbClr val="000000"/>
            </a:solidFill>
            <a:latin typeface="Arial"/>
            <a:cs typeface="Arial"/>
          </a:endParaRPr>
        </a:p>
        <a:p xmlns:a="http://schemas.openxmlformats.org/drawingml/2006/main">
          <a:pPr algn="ctr" rtl="0">
            <a:defRPr sz="1000"/>
          </a:pPr>
          <a:r>
            <a:rPr lang="en-US" sz="1525" b="0" i="0" u="none" strike="noStrike" baseline="0">
              <a:solidFill>
                <a:srgbClr val="000000"/>
              </a:solidFill>
              <a:latin typeface="Arial"/>
              <a:cs typeface="Arial"/>
            </a:rPr>
            <a:t>by Model Year and Vehicle Class </a:t>
          </a:r>
        </a:p>
      </cdr:txBody>
    </cdr:sp>
  </cdr:relSizeAnchor>
</c:userShapes>
</file>

<file path=xl/drawings/drawing27.xml><?xml version="1.0" encoding="utf-8"?>
<c:userShapes xmlns:c="http://schemas.openxmlformats.org/drawingml/2006/chart">
  <cdr:relSizeAnchor xmlns:cdr="http://schemas.openxmlformats.org/drawingml/2006/chartDrawing">
    <cdr:from>
      <cdr:x>0.15338</cdr:x>
      <cdr:y>0.02713</cdr:y>
    </cdr:from>
    <cdr:to>
      <cdr:x>0.91094</cdr:x>
      <cdr:y>0.15462</cdr:y>
    </cdr:to>
    <cdr:sp macro="" textlink="">
      <cdr:nvSpPr>
        <cdr:cNvPr id="96257" name="Text Box 1"/>
        <cdr:cNvSpPr txBox="1">
          <a:spLocks xmlns:a="http://schemas.openxmlformats.org/drawingml/2006/main" noChangeArrowheads="1"/>
        </cdr:cNvSpPr>
      </cdr:nvSpPr>
      <cdr:spPr bwMode="auto">
        <a:xfrm xmlns:a="http://schemas.openxmlformats.org/drawingml/2006/main">
          <a:off x="1411556" y="151527"/>
          <a:ext cx="6955983" cy="6970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36576" bIns="0" anchor="t" upright="1"/>
        <a:lstStyle xmlns:a="http://schemas.openxmlformats.org/drawingml/2006/main"/>
        <a:p xmlns:a="http://schemas.openxmlformats.org/drawingml/2006/main">
          <a:pPr algn="ctr" rtl="0">
            <a:defRPr sz="1000"/>
          </a:pPr>
          <a:r>
            <a:rPr lang="en-US" sz="1525" b="1" i="0" u="none" strike="noStrike" baseline="0">
              <a:solidFill>
                <a:srgbClr val="000000"/>
              </a:solidFill>
              <a:latin typeface="Arial"/>
              <a:cs typeface="Arial"/>
            </a:rPr>
            <a:t>Vehicle "Turnaways" for OBD Test</a:t>
          </a:r>
          <a:endParaRPr lang="en-US" sz="1525" b="0" i="0" u="none" strike="noStrike" baseline="0">
            <a:solidFill>
              <a:srgbClr val="000000"/>
            </a:solidFill>
            <a:latin typeface="Arial"/>
            <a:cs typeface="Arial"/>
          </a:endParaRPr>
        </a:p>
        <a:p xmlns:a="http://schemas.openxmlformats.org/drawingml/2006/main">
          <a:pPr algn="ctr" rtl="0">
            <a:defRPr sz="1000"/>
          </a:pPr>
          <a:r>
            <a:rPr lang="en-US" sz="1525" b="0" i="0" u="none" strike="noStrike" baseline="0">
              <a:solidFill>
                <a:srgbClr val="000000"/>
              </a:solidFill>
              <a:latin typeface="Arial"/>
              <a:cs typeface="Arial"/>
            </a:rPr>
            <a:t>by Model Year and Vehicle Class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49</xdr:row>
      <xdr:rowOff>28573</xdr:rowOff>
    </xdr:from>
    <xdr:to>
      <xdr:col>8</xdr:col>
      <xdr:colOff>0</xdr:colOff>
      <xdr:row>74</xdr:row>
      <xdr:rowOff>8164</xdr:rowOff>
    </xdr:to>
    <xdr:graphicFrame macro="">
      <xdr:nvGraphicFramePr>
        <xdr:cNvPr id="8196" name="Chart 8">
          <a:extLst>
            <a:ext uri="{FF2B5EF4-FFF2-40B4-BE49-F238E27FC236}">
              <a16:creationId xmlns:a16="http://schemas.microsoft.com/office/drawing/2014/main" id="{00000000-0008-0000-0400-000004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142875</xdr:colOff>
      <xdr:row>45</xdr:row>
      <xdr:rowOff>0</xdr:rowOff>
    </xdr:from>
    <xdr:to>
      <xdr:col>20</xdr:col>
      <xdr:colOff>114300</xdr:colOff>
      <xdr:row>45</xdr:row>
      <xdr:rowOff>0</xdr:rowOff>
    </xdr:to>
    <xdr:graphicFrame macro="">
      <xdr:nvGraphicFramePr>
        <xdr:cNvPr id="10260" name="Chart 13">
          <a:extLst>
            <a:ext uri="{FF2B5EF4-FFF2-40B4-BE49-F238E27FC236}">
              <a16:creationId xmlns:a16="http://schemas.microsoft.com/office/drawing/2014/main" id="{00000000-0008-0000-0500-000014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9525</xdr:rowOff>
    </xdr:from>
    <xdr:to>
      <xdr:col>11</xdr:col>
      <xdr:colOff>514350</xdr:colOff>
      <xdr:row>51</xdr:row>
      <xdr:rowOff>142875</xdr:rowOff>
    </xdr:to>
    <xdr:graphicFrame macro="">
      <xdr:nvGraphicFramePr>
        <xdr:cNvPr id="7" name="Chart 1">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28</xdr:row>
      <xdr:rowOff>154781</xdr:rowOff>
    </xdr:from>
    <xdr:to>
      <xdr:col>23</xdr:col>
      <xdr:colOff>552450</xdr:colOff>
      <xdr:row>52</xdr:row>
      <xdr:rowOff>0</xdr:rowOff>
    </xdr:to>
    <xdr:graphicFrame macro="">
      <xdr:nvGraphicFramePr>
        <xdr:cNvPr id="9" name="Chart 9">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142875</xdr:colOff>
      <xdr:row>45</xdr:row>
      <xdr:rowOff>0</xdr:rowOff>
    </xdr:from>
    <xdr:to>
      <xdr:col>20</xdr:col>
      <xdr:colOff>114300</xdr:colOff>
      <xdr:row>45</xdr:row>
      <xdr:rowOff>0</xdr:rowOff>
    </xdr:to>
    <xdr:graphicFrame macro="">
      <xdr:nvGraphicFramePr>
        <xdr:cNvPr id="11" name="Chart 13">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100853</xdr:colOff>
      <xdr:row>53</xdr:row>
      <xdr:rowOff>56030</xdr:rowOff>
    </xdr:from>
    <xdr:to>
      <xdr:col>11</xdr:col>
      <xdr:colOff>0</xdr:colOff>
      <xdr:row>77</xdr:row>
      <xdr:rowOff>151280</xdr:rowOff>
    </xdr:to>
    <xdr:graphicFrame macro="">
      <xdr:nvGraphicFramePr>
        <xdr:cNvPr id="18439" name="Chart 2">
          <a:extLst>
            <a:ext uri="{FF2B5EF4-FFF2-40B4-BE49-F238E27FC236}">
              <a16:creationId xmlns:a16="http://schemas.microsoft.com/office/drawing/2014/main" id="{00000000-0008-0000-0600-000007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26</xdr:row>
      <xdr:rowOff>142875</xdr:rowOff>
    </xdr:from>
    <xdr:to>
      <xdr:col>18</xdr:col>
      <xdr:colOff>0</xdr:colOff>
      <xdr:row>61</xdr:row>
      <xdr:rowOff>114300</xdr:rowOff>
    </xdr:to>
    <xdr:graphicFrame macro="">
      <xdr:nvGraphicFramePr>
        <xdr:cNvPr id="21511" name="Chart 1">
          <a:extLst>
            <a:ext uri="{FF2B5EF4-FFF2-40B4-BE49-F238E27FC236}">
              <a16:creationId xmlns:a16="http://schemas.microsoft.com/office/drawing/2014/main" id="{00000000-0008-0000-0700-0000075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62</xdr:row>
      <xdr:rowOff>123825</xdr:rowOff>
    </xdr:from>
    <xdr:to>
      <xdr:col>18</xdr:col>
      <xdr:colOff>0</xdr:colOff>
      <xdr:row>97</xdr:row>
      <xdr:rowOff>85725</xdr:rowOff>
    </xdr:to>
    <xdr:graphicFrame macro="">
      <xdr:nvGraphicFramePr>
        <xdr:cNvPr id="21512" name="Chart 2">
          <a:extLst>
            <a:ext uri="{FF2B5EF4-FFF2-40B4-BE49-F238E27FC236}">
              <a16:creationId xmlns:a16="http://schemas.microsoft.com/office/drawing/2014/main" id="{00000000-0008-0000-0700-0000085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0.01425</cdr:x>
      <cdr:y>0.28247</cdr:y>
    </cdr:from>
    <cdr:to>
      <cdr:x>0.06315</cdr:x>
      <cdr:y>0.71286</cdr:y>
    </cdr:to>
    <cdr:sp macro="" textlink="">
      <cdr:nvSpPr>
        <cdr:cNvPr id="72706" name="Text Box 2"/>
        <cdr:cNvSpPr txBox="1">
          <a:spLocks xmlns:a="http://schemas.openxmlformats.org/drawingml/2006/main" noChangeArrowheads="1"/>
        </cdr:cNvSpPr>
      </cdr:nvSpPr>
      <cdr:spPr bwMode="auto">
        <a:xfrm xmlns:a="http://schemas.openxmlformats.org/drawingml/2006/main">
          <a:off x="114372" y="1604030"/>
          <a:ext cx="381434" cy="24391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36576" tIns="27432" rIns="36576" bIns="27432" anchor="ctr" upright="1"/>
        <a:lstStyle xmlns:a="http://schemas.openxmlformats.org/drawingml/2006/main"/>
        <a:p xmlns:a="http://schemas.openxmlformats.org/drawingml/2006/main">
          <a:pPr algn="ctr" rtl="0">
            <a:defRPr sz="1000"/>
          </a:pPr>
          <a:r>
            <a:rPr lang="en-US" sz="1375" b="1" i="0" u="none" strike="noStrike" baseline="0">
              <a:solidFill>
                <a:srgbClr val="000000"/>
              </a:solidFill>
              <a:latin typeface="Arial"/>
              <a:cs typeface="Arial"/>
            </a:rPr>
            <a:t>Number of Failed Tests</a:t>
          </a:r>
        </a:p>
      </cdr:txBody>
    </cdr:sp>
  </cdr:relSizeAnchor>
  <cdr:relSizeAnchor xmlns:cdr="http://schemas.openxmlformats.org/drawingml/2006/chartDrawing">
    <cdr:from>
      <cdr:x>0.44962</cdr:x>
      <cdr:y>0.90581</cdr:y>
    </cdr:from>
    <cdr:to>
      <cdr:x>0.61458</cdr:x>
      <cdr:y>0.96333</cdr:y>
    </cdr:to>
    <cdr:sp macro="" textlink="">
      <cdr:nvSpPr>
        <cdr:cNvPr id="72707" name="Text Box 3"/>
        <cdr:cNvSpPr txBox="1">
          <a:spLocks xmlns:a="http://schemas.openxmlformats.org/drawingml/2006/main" noChangeArrowheads="1"/>
        </cdr:cNvSpPr>
      </cdr:nvSpPr>
      <cdr:spPr bwMode="auto">
        <a:xfrm xmlns:a="http://schemas.openxmlformats.org/drawingml/2006/main">
          <a:off x="3510671" y="5136757"/>
          <a:ext cx="1286856" cy="3259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375" b="1" i="0" u="none" strike="noStrike" baseline="0">
              <a:solidFill>
                <a:srgbClr val="000000"/>
              </a:solidFill>
              <a:latin typeface="Arial"/>
              <a:cs typeface="Arial"/>
            </a:rPr>
            <a:t>Model Year</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26</xdr:row>
      <xdr:rowOff>104775</xdr:rowOff>
    </xdr:from>
    <xdr:to>
      <xdr:col>16</xdr:col>
      <xdr:colOff>12700</xdr:colOff>
      <xdr:row>60</xdr:row>
      <xdr:rowOff>76200</xdr:rowOff>
    </xdr:to>
    <xdr:graphicFrame macro="">
      <xdr:nvGraphicFramePr>
        <xdr:cNvPr id="24583" name="Chart 1">
          <a:extLst>
            <a:ext uri="{FF2B5EF4-FFF2-40B4-BE49-F238E27FC236}">
              <a16:creationId xmlns:a16="http://schemas.microsoft.com/office/drawing/2014/main" id="{00000000-0008-0000-0800-000007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123825</xdr:rowOff>
    </xdr:from>
    <xdr:to>
      <xdr:col>16</xdr:col>
      <xdr:colOff>12700</xdr:colOff>
      <xdr:row>96</xdr:row>
      <xdr:rowOff>85725</xdr:rowOff>
    </xdr:to>
    <xdr:graphicFrame macro="">
      <xdr:nvGraphicFramePr>
        <xdr:cNvPr id="24584" name="Chart 2">
          <a:extLst>
            <a:ext uri="{FF2B5EF4-FFF2-40B4-BE49-F238E27FC236}">
              <a16:creationId xmlns:a16="http://schemas.microsoft.com/office/drawing/2014/main" id="{00000000-0008-0000-0800-000008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28</xdr:row>
      <xdr:rowOff>9525</xdr:rowOff>
    </xdr:from>
    <xdr:to>
      <xdr:col>15</xdr:col>
      <xdr:colOff>508000</xdr:colOff>
      <xdr:row>62</xdr:row>
      <xdr:rowOff>0</xdr:rowOff>
    </xdr:to>
    <xdr:graphicFrame macro="">
      <xdr:nvGraphicFramePr>
        <xdr:cNvPr id="27655" name="Chart 1">
          <a:extLst>
            <a:ext uri="{FF2B5EF4-FFF2-40B4-BE49-F238E27FC236}">
              <a16:creationId xmlns:a16="http://schemas.microsoft.com/office/drawing/2014/main" id="{00000000-0008-0000-0900-000007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63</xdr:row>
      <xdr:rowOff>161925</xdr:rowOff>
    </xdr:from>
    <xdr:to>
      <xdr:col>16</xdr:col>
      <xdr:colOff>12700</xdr:colOff>
      <xdr:row>98</xdr:row>
      <xdr:rowOff>152400</xdr:rowOff>
    </xdr:to>
    <xdr:graphicFrame macro="">
      <xdr:nvGraphicFramePr>
        <xdr:cNvPr id="27656" name="Chart 2">
          <a:extLst>
            <a:ext uri="{FF2B5EF4-FFF2-40B4-BE49-F238E27FC236}">
              <a16:creationId xmlns:a16="http://schemas.microsoft.com/office/drawing/2014/main" id="{00000000-0008-0000-0900-000008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Gallagher, David (DEP)" id="{FB3964B7-B7FC-4937-9C60-C38FF11CC862}" userId="S::david.c.gallagher@mass.gov::0a5266f9-cc26-4614-a994-cf93470c1dc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P25" dT="2023-06-29T13:10:57.63" personId="{FB3964B7-B7FC-4937-9C60-C38FF11CC862}" id="{D86406FF-112E-4229-A4D8-669285CEAAA6}">
    <text>Still waiting on these #s?</text>
  </threadedComment>
  <threadedComment ref="Q40" dT="2023-06-29T13:09:27.44" personId="{FB3964B7-B7FC-4937-9C60-C38FF11CC862}" id="{487E973F-5CBA-4FE2-A44E-D6E766D0E992}">
    <text>Why the gap?</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7:B25"/>
  <sheetViews>
    <sheetView tabSelected="1" zoomScaleNormal="100" workbookViewId="0"/>
  </sheetViews>
  <sheetFormatPr defaultRowHeight="12.5"/>
  <cols>
    <col min="1" max="1" width="21.81640625" customWidth="1"/>
  </cols>
  <sheetData>
    <row r="7" spans="2:2" ht="13">
      <c r="B7" s="2" t="s">
        <v>0</v>
      </c>
    </row>
    <row r="8" spans="2:2" ht="13">
      <c r="B8" s="2" t="s">
        <v>1</v>
      </c>
    </row>
    <row r="9" spans="2:2">
      <c r="B9" s="3" t="s">
        <v>2</v>
      </c>
    </row>
    <row r="10" spans="2:2">
      <c r="B10" s="3"/>
    </row>
    <row r="11" spans="2:2" ht="15.5">
      <c r="B11" s="4"/>
    </row>
    <row r="12" spans="2:2" ht="15.5">
      <c r="B12" s="4"/>
    </row>
    <row r="13" spans="2:2" ht="15.5">
      <c r="B13" s="4"/>
    </row>
    <row r="14" spans="2:2" ht="15.5">
      <c r="B14" s="4"/>
    </row>
    <row r="15" spans="2:2" ht="15.5">
      <c r="B15" s="4"/>
    </row>
    <row r="16" spans="2:2" ht="15.5">
      <c r="B16" s="4"/>
    </row>
    <row r="17" spans="2:2" ht="28">
      <c r="B17" s="5"/>
    </row>
    <row r="18" spans="2:2" ht="28">
      <c r="B18" s="5"/>
    </row>
    <row r="19" spans="2:2" ht="25">
      <c r="B19" s="6" t="s">
        <v>3</v>
      </c>
    </row>
    <row r="20" spans="2:2" s="36" customFormat="1" ht="15.5">
      <c r="B20" s="21"/>
    </row>
    <row r="22" spans="2:2" ht="15.5">
      <c r="B22" s="7" t="s">
        <v>4</v>
      </c>
    </row>
    <row r="24" spans="2:2" ht="17.5">
      <c r="B24" s="8"/>
    </row>
    <row r="25" spans="2:2" ht="17.5">
      <c r="B25" s="8"/>
    </row>
  </sheetData>
  <phoneticPr fontId="0" type="noConversion"/>
  <pageMargins left="0.75" right="0.75" top="1" bottom="1" header="0.5" footer="0.5"/>
  <pageSetup scale="81" fitToHeight="2"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pageSetUpPr fitToPage="1"/>
  </sheetPr>
  <dimension ref="A1:T30"/>
  <sheetViews>
    <sheetView zoomScaleNormal="100" workbookViewId="0"/>
  </sheetViews>
  <sheetFormatPr defaultColWidth="9.1796875" defaultRowHeight="12.5"/>
  <cols>
    <col min="1" max="1" width="10.1796875" style="15" customWidth="1"/>
    <col min="2" max="2" width="10.453125" style="15" customWidth="1"/>
    <col min="3" max="3" width="9.54296875" style="15" customWidth="1"/>
    <col min="4" max="4" width="12" style="15" customWidth="1"/>
    <col min="5" max="5" width="9.26953125" style="15" customWidth="1"/>
    <col min="6" max="6" width="9" style="15" customWidth="1"/>
    <col min="7" max="10" width="9.453125" style="15" customWidth="1"/>
    <col min="11" max="11" width="9.54296875" style="15" customWidth="1"/>
    <col min="12" max="12" width="8.81640625" style="15" customWidth="1"/>
    <col min="13" max="13" width="10.453125" style="15" customWidth="1"/>
    <col min="14" max="14" width="10" style="15" customWidth="1"/>
    <col min="15" max="15" width="14.1796875" style="15" bestFit="1" customWidth="1"/>
    <col min="16" max="16" width="9.7265625" style="15" customWidth="1"/>
    <col min="17" max="17" width="10.7265625" style="15" customWidth="1"/>
    <col min="18" max="18" width="9.26953125" style="15" bestFit="1" customWidth="1"/>
    <col min="19" max="16384" width="9.1796875" style="15"/>
  </cols>
  <sheetData>
    <row r="1" spans="1:20" ht="25">
      <c r="A1" s="37" t="s">
        <v>21</v>
      </c>
      <c r="B1" s="66"/>
      <c r="C1" s="66"/>
      <c r="D1" s="66"/>
      <c r="E1" s="66"/>
      <c r="F1" s="66"/>
      <c r="G1" s="66"/>
      <c r="H1" s="66"/>
      <c r="I1" s="66"/>
      <c r="J1" s="66"/>
      <c r="K1" s="66"/>
      <c r="L1" s="66"/>
      <c r="M1" s="66"/>
      <c r="N1" s="66"/>
      <c r="O1" s="66"/>
      <c r="P1" s="66"/>
      <c r="Q1" s="66"/>
      <c r="R1" s="66"/>
      <c r="S1" s="66"/>
      <c r="T1" s="66"/>
    </row>
    <row r="2" spans="1:20" ht="18">
      <c r="A2" s="12" t="s">
        <v>56</v>
      </c>
      <c r="B2" s="66"/>
      <c r="C2" s="66"/>
      <c r="D2" s="66"/>
      <c r="E2" s="66"/>
      <c r="F2" s="66"/>
      <c r="G2" s="66"/>
      <c r="H2" s="66"/>
      <c r="I2" s="66"/>
      <c r="J2" s="66"/>
      <c r="K2" s="66"/>
      <c r="L2" s="66"/>
      <c r="M2" s="66"/>
      <c r="N2" s="66"/>
      <c r="O2" s="66"/>
      <c r="P2" s="66"/>
      <c r="Q2" s="1"/>
      <c r="R2" s="66"/>
      <c r="S2" s="66"/>
      <c r="T2" s="66"/>
    </row>
    <row r="3" spans="1:20" ht="14">
      <c r="A3" s="14"/>
      <c r="B3" s="66"/>
      <c r="C3" s="66"/>
      <c r="D3" s="66"/>
      <c r="E3" s="66"/>
      <c r="F3" s="66"/>
      <c r="G3" s="66"/>
      <c r="H3" s="66"/>
      <c r="I3" s="66"/>
      <c r="J3" s="66"/>
      <c r="K3" s="66"/>
      <c r="L3" s="66"/>
      <c r="M3" s="66"/>
      <c r="N3" s="66"/>
      <c r="O3" s="66"/>
      <c r="P3" s="66"/>
      <c r="Q3" s="1"/>
      <c r="R3" s="66"/>
      <c r="S3" s="66"/>
      <c r="T3" s="66"/>
    </row>
    <row r="4" spans="1:20" ht="15" customHeight="1">
      <c r="A4" s="272" t="s">
        <v>57</v>
      </c>
      <c r="B4" s="272"/>
      <c r="C4" s="272"/>
      <c r="D4" s="272"/>
      <c r="E4" s="272"/>
      <c r="F4" s="272"/>
      <c r="G4" s="272"/>
      <c r="H4" s="272"/>
      <c r="I4" s="272"/>
      <c r="J4" s="272"/>
      <c r="K4" s="272"/>
      <c r="L4" s="272"/>
      <c r="M4" s="272"/>
      <c r="N4" s="272"/>
      <c r="O4" s="272"/>
      <c r="P4" s="272"/>
      <c r="Q4" s="272"/>
      <c r="R4" s="272"/>
      <c r="S4" s="66"/>
      <c r="T4" s="66"/>
    </row>
    <row r="5" spans="1:20" ht="15" customHeight="1">
      <c r="A5" s="272"/>
      <c r="B5" s="272"/>
      <c r="C5" s="272"/>
      <c r="D5" s="272"/>
      <c r="E5" s="272"/>
      <c r="F5" s="272"/>
      <c r="G5" s="272"/>
      <c r="H5" s="272"/>
      <c r="I5" s="272"/>
      <c r="J5" s="272"/>
      <c r="K5" s="272"/>
      <c r="L5" s="272"/>
      <c r="M5" s="272"/>
      <c r="N5" s="272"/>
      <c r="O5" s="272"/>
      <c r="P5" s="272"/>
      <c r="Q5" s="272"/>
      <c r="R5" s="272"/>
      <c r="S5" s="66"/>
      <c r="T5" s="66"/>
    </row>
    <row r="6" spans="1:20" ht="15" customHeight="1">
      <c r="A6" s="272"/>
      <c r="B6" s="272"/>
      <c r="C6" s="272"/>
      <c r="D6" s="272"/>
      <c r="E6" s="272"/>
      <c r="F6" s="272"/>
      <c r="G6" s="272"/>
      <c r="H6" s="272"/>
      <c r="I6" s="272"/>
      <c r="J6" s="272"/>
      <c r="K6" s="272"/>
      <c r="L6" s="272"/>
      <c r="M6" s="272"/>
      <c r="N6" s="272"/>
      <c r="O6" s="272"/>
      <c r="P6" s="272"/>
      <c r="Q6" s="272"/>
      <c r="R6" s="272"/>
      <c r="S6" s="66"/>
      <c r="T6" s="66"/>
    </row>
    <row r="7" spans="1:20" ht="15" customHeight="1">
      <c r="A7" s="272"/>
      <c r="B7" s="272"/>
      <c r="C7" s="272"/>
      <c r="D7" s="272"/>
      <c r="E7" s="272"/>
      <c r="F7" s="272"/>
      <c r="G7" s="272"/>
      <c r="H7" s="272"/>
      <c r="I7" s="272"/>
      <c r="J7" s="272"/>
      <c r="K7" s="272"/>
      <c r="L7" s="272"/>
      <c r="M7" s="272"/>
      <c r="N7" s="272"/>
      <c r="O7" s="272"/>
      <c r="P7" s="272"/>
      <c r="Q7" s="272"/>
      <c r="R7" s="272"/>
      <c r="S7" s="66"/>
      <c r="T7" s="66"/>
    </row>
    <row r="8" spans="1:20" ht="18" customHeight="1">
      <c r="A8" s="9"/>
      <c r="B8" s="9"/>
      <c r="C8" s="9"/>
      <c r="D8" s="9"/>
      <c r="E8" s="9"/>
      <c r="F8" s="9"/>
      <c r="G8" s="9"/>
      <c r="H8" s="9"/>
      <c r="I8" s="9"/>
      <c r="J8" s="9"/>
      <c r="K8" s="9"/>
      <c r="L8" s="9"/>
      <c r="M8" s="9"/>
      <c r="N8" s="9"/>
      <c r="O8" s="9"/>
      <c r="P8" s="9"/>
      <c r="Q8" s="238"/>
      <c r="R8" s="66"/>
      <c r="S8" s="66"/>
      <c r="T8" s="66"/>
    </row>
    <row r="9" spans="1:20" ht="13" thickBot="1">
      <c r="A9" s="66"/>
      <c r="B9" s="66"/>
      <c r="C9" s="66"/>
      <c r="D9" s="66"/>
      <c r="E9" s="66"/>
      <c r="F9" s="66"/>
      <c r="G9" s="66"/>
      <c r="H9" s="66"/>
      <c r="I9" s="66"/>
      <c r="J9" s="66"/>
      <c r="K9" s="66"/>
      <c r="L9" s="66"/>
      <c r="M9" s="66"/>
      <c r="N9" s="66"/>
      <c r="O9" s="66"/>
      <c r="P9" s="66"/>
      <c r="Q9" s="66" t="s">
        <v>20</v>
      </c>
      <c r="R9" s="66"/>
      <c r="S9" s="66"/>
      <c r="T9" s="66"/>
    </row>
    <row r="10" spans="1:20" ht="12.75" customHeight="1" thickBot="1">
      <c r="A10" s="273" t="s">
        <v>43</v>
      </c>
      <c r="B10" s="256" t="s">
        <v>28</v>
      </c>
      <c r="C10" s="257"/>
      <c r="D10" s="258"/>
      <c r="E10" s="256" t="s">
        <v>29</v>
      </c>
      <c r="F10" s="257"/>
      <c r="G10" s="258"/>
      <c r="H10" s="256" t="s">
        <v>30</v>
      </c>
      <c r="I10" s="257"/>
      <c r="J10" s="258"/>
      <c r="K10" s="256" t="s">
        <v>31</v>
      </c>
      <c r="L10" s="257"/>
      <c r="M10" s="258"/>
      <c r="N10" s="256" t="s">
        <v>27</v>
      </c>
      <c r="O10" s="257"/>
      <c r="P10" s="258"/>
      <c r="Q10" s="66"/>
      <c r="R10" s="66"/>
      <c r="S10" s="66"/>
      <c r="T10" s="66"/>
    </row>
    <row r="11" spans="1:20" ht="30" customHeight="1" thickBot="1">
      <c r="A11" s="274"/>
      <c r="B11" s="53" t="s">
        <v>58</v>
      </c>
      <c r="C11" s="63" t="s">
        <v>59</v>
      </c>
      <c r="D11" s="54" t="s">
        <v>46</v>
      </c>
      <c r="E11" s="53" t="s">
        <v>58</v>
      </c>
      <c r="F11" s="63" t="s">
        <v>59</v>
      </c>
      <c r="G11" s="54" t="s">
        <v>46</v>
      </c>
      <c r="H11" s="53" t="s">
        <v>58</v>
      </c>
      <c r="I11" s="63" t="s">
        <v>59</v>
      </c>
      <c r="J11" s="54" t="s">
        <v>46</v>
      </c>
      <c r="K11" s="53" t="s">
        <v>58</v>
      </c>
      <c r="L11" s="63" t="s">
        <v>59</v>
      </c>
      <c r="M11" s="54" t="s">
        <v>46</v>
      </c>
      <c r="N11" s="53" t="s">
        <v>58</v>
      </c>
      <c r="O11" s="63" t="s">
        <v>59</v>
      </c>
      <c r="P11" s="54" t="s">
        <v>46</v>
      </c>
      <c r="Q11" s="66"/>
      <c r="R11" s="66"/>
      <c r="S11" s="66"/>
      <c r="T11" s="66"/>
    </row>
    <row r="12" spans="1:20">
      <c r="A12" s="105">
        <v>2008</v>
      </c>
      <c r="B12" s="73">
        <v>1</v>
      </c>
      <c r="C12" s="74">
        <v>15032</v>
      </c>
      <c r="D12" s="69">
        <f t="shared" ref="D12:D27" si="0">IF(C12=0, "NA", B12/C12)</f>
        <v>6.6524747205960614E-5</v>
      </c>
      <c r="E12" s="73">
        <v>0</v>
      </c>
      <c r="F12" s="74">
        <v>973</v>
      </c>
      <c r="G12" s="69">
        <f t="shared" ref="G12" si="1">IF(F12=0, "NA", E12/F12)</f>
        <v>0</v>
      </c>
      <c r="H12" s="73">
        <v>0</v>
      </c>
      <c r="I12" s="74">
        <v>8</v>
      </c>
      <c r="J12" s="69">
        <f t="shared" ref="J12:J26" si="2">IF(I12=0, "NA", H12/I12)</f>
        <v>0</v>
      </c>
      <c r="K12" s="73">
        <v>0</v>
      </c>
      <c r="L12" s="74">
        <v>190</v>
      </c>
      <c r="M12" s="69">
        <f t="shared" ref="M12:M27" si="3">IF(L12=0, "NA", K12/L12)</f>
        <v>0</v>
      </c>
      <c r="N12" s="73">
        <f>SUM(K12,H12,E12,B12)</f>
        <v>1</v>
      </c>
      <c r="O12" s="74">
        <f>SUM(L12,I12,F12,C12)</f>
        <v>16203</v>
      </c>
      <c r="P12" s="69">
        <f>IF(O12=0, "NA", N12/O12)</f>
        <v>6.1716965993951743E-5</v>
      </c>
      <c r="Q12" s="66"/>
      <c r="R12" s="66"/>
      <c r="S12" s="66"/>
      <c r="T12" s="66"/>
    </row>
    <row r="13" spans="1:20">
      <c r="A13" s="105">
        <v>2009</v>
      </c>
      <c r="B13" s="75">
        <v>1</v>
      </c>
      <c r="C13" s="72">
        <v>10907</v>
      </c>
      <c r="D13" s="68">
        <f t="shared" si="0"/>
        <v>9.168423947923352E-5</v>
      </c>
      <c r="E13" s="75">
        <v>0</v>
      </c>
      <c r="F13" s="72">
        <v>715</v>
      </c>
      <c r="G13" s="68">
        <f t="shared" ref="G13:G27" si="4">IF(F13=0, "NA", E13/F13)</f>
        <v>0</v>
      </c>
      <c r="H13" s="75">
        <v>0</v>
      </c>
      <c r="I13" s="72">
        <v>27</v>
      </c>
      <c r="J13" s="68">
        <f t="shared" si="2"/>
        <v>0</v>
      </c>
      <c r="K13" s="75">
        <v>0</v>
      </c>
      <c r="L13" s="72">
        <v>59</v>
      </c>
      <c r="M13" s="68">
        <f t="shared" si="3"/>
        <v>0</v>
      </c>
      <c r="N13" s="75">
        <f t="shared" ref="N13:O27" si="5">SUM(K13,H13,E13,B13)</f>
        <v>1</v>
      </c>
      <c r="O13" s="72">
        <f t="shared" si="5"/>
        <v>11708</v>
      </c>
      <c r="P13" s="68">
        <f>IF(O13=0, "NA", N13/O13)</f>
        <v>8.5411684318414759E-5</v>
      </c>
      <c r="Q13" s="66"/>
      <c r="R13" s="66"/>
      <c r="S13" s="66"/>
      <c r="T13" s="66"/>
    </row>
    <row r="14" spans="1:20">
      <c r="A14" s="105">
        <v>2010</v>
      </c>
      <c r="B14" s="75">
        <v>1</v>
      </c>
      <c r="C14" s="72">
        <v>12692</v>
      </c>
      <c r="D14" s="68">
        <f t="shared" si="0"/>
        <v>7.8789788843365894E-5</v>
      </c>
      <c r="E14" s="75">
        <v>0</v>
      </c>
      <c r="F14" s="72">
        <v>717</v>
      </c>
      <c r="G14" s="68">
        <f t="shared" si="4"/>
        <v>0</v>
      </c>
      <c r="H14" s="75">
        <v>0</v>
      </c>
      <c r="I14" s="72">
        <v>56</v>
      </c>
      <c r="J14" s="68">
        <f t="shared" si="2"/>
        <v>0</v>
      </c>
      <c r="K14" s="75">
        <v>0</v>
      </c>
      <c r="L14" s="72">
        <v>77</v>
      </c>
      <c r="M14" s="68">
        <f t="shared" si="3"/>
        <v>0</v>
      </c>
      <c r="N14" s="75">
        <f t="shared" si="5"/>
        <v>1</v>
      </c>
      <c r="O14" s="72">
        <f t="shared" si="5"/>
        <v>13542</v>
      </c>
      <c r="P14" s="68">
        <f t="shared" ref="P14:P27" si="6">IF(O14=0, "NA", N14/O14)</f>
        <v>7.3844336139418105E-5</v>
      </c>
      <c r="Q14" s="66"/>
      <c r="R14" s="66"/>
      <c r="S14" s="66"/>
      <c r="T14" s="66"/>
    </row>
    <row r="15" spans="1:20">
      <c r="A15" s="105">
        <v>2011</v>
      </c>
      <c r="B15" s="75">
        <v>0</v>
      </c>
      <c r="C15" s="72">
        <v>13007</v>
      </c>
      <c r="D15" s="68">
        <f t="shared" si="0"/>
        <v>0</v>
      </c>
      <c r="E15" s="75">
        <v>0</v>
      </c>
      <c r="F15" s="72">
        <v>1127</v>
      </c>
      <c r="G15" s="68">
        <f t="shared" si="4"/>
        <v>0</v>
      </c>
      <c r="H15" s="75">
        <v>0</v>
      </c>
      <c r="I15" s="72">
        <v>116</v>
      </c>
      <c r="J15" s="68">
        <f t="shared" si="2"/>
        <v>0</v>
      </c>
      <c r="K15" s="75">
        <v>0</v>
      </c>
      <c r="L15" s="72">
        <v>375</v>
      </c>
      <c r="M15" s="68">
        <f t="shared" si="3"/>
        <v>0</v>
      </c>
      <c r="N15" s="75">
        <f t="shared" si="5"/>
        <v>0</v>
      </c>
      <c r="O15" s="72">
        <f t="shared" si="5"/>
        <v>14625</v>
      </c>
      <c r="P15" s="68">
        <f t="shared" si="6"/>
        <v>0</v>
      </c>
      <c r="Q15" s="66"/>
      <c r="R15" s="66"/>
      <c r="S15" s="66"/>
      <c r="T15" s="66"/>
    </row>
    <row r="16" spans="1:20">
      <c r="A16" s="105">
        <v>2012</v>
      </c>
      <c r="B16" s="75">
        <v>0</v>
      </c>
      <c r="C16" s="72">
        <v>12428</v>
      </c>
      <c r="D16" s="68">
        <f t="shared" si="0"/>
        <v>0</v>
      </c>
      <c r="E16" s="75">
        <v>0</v>
      </c>
      <c r="F16" s="72">
        <v>996</v>
      </c>
      <c r="G16" s="68">
        <f t="shared" si="4"/>
        <v>0</v>
      </c>
      <c r="H16" s="75">
        <v>0</v>
      </c>
      <c r="I16" s="72">
        <v>152</v>
      </c>
      <c r="J16" s="68">
        <f t="shared" si="2"/>
        <v>0</v>
      </c>
      <c r="K16" s="75">
        <v>1</v>
      </c>
      <c r="L16" s="72">
        <v>312</v>
      </c>
      <c r="M16" s="68">
        <f t="shared" si="3"/>
        <v>3.205128205128205E-3</v>
      </c>
      <c r="N16" s="75">
        <f t="shared" si="5"/>
        <v>1</v>
      </c>
      <c r="O16" s="72">
        <f t="shared" si="5"/>
        <v>13888</v>
      </c>
      <c r="P16" s="68">
        <f t="shared" si="6"/>
        <v>7.2004608294930876E-5</v>
      </c>
      <c r="Q16" s="66"/>
      <c r="R16" s="66"/>
      <c r="S16" s="66"/>
      <c r="T16" s="66"/>
    </row>
    <row r="17" spans="1:16">
      <c r="A17" s="105">
        <v>2013</v>
      </c>
      <c r="B17" s="75">
        <v>0</v>
      </c>
      <c r="C17" s="72">
        <v>11578</v>
      </c>
      <c r="D17" s="68">
        <f t="shared" si="0"/>
        <v>0</v>
      </c>
      <c r="E17" s="75">
        <v>0</v>
      </c>
      <c r="F17" s="72">
        <v>902</v>
      </c>
      <c r="G17" s="68">
        <f t="shared" si="4"/>
        <v>0</v>
      </c>
      <c r="H17" s="75">
        <v>0</v>
      </c>
      <c r="I17" s="72">
        <v>163</v>
      </c>
      <c r="J17" s="68">
        <f t="shared" si="2"/>
        <v>0</v>
      </c>
      <c r="K17" s="75">
        <v>0</v>
      </c>
      <c r="L17" s="72">
        <v>296</v>
      </c>
      <c r="M17" s="68">
        <f t="shared" si="3"/>
        <v>0</v>
      </c>
      <c r="N17" s="75">
        <f t="shared" si="5"/>
        <v>0</v>
      </c>
      <c r="O17" s="72">
        <f t="shared" si="5"/>
        <v>12939</v>
      </c>
      <c r="P17" s="68">
        <f t="shared" si="6"/>
        <v>0</v>
      </c>
    </row>
    <row r="18" spans="1:16">
      <c r="A18" s="105">
        <v>2014</v>
      </c>
      <c r="B18" s="75">
        <v>1</v>
      </c>
      <c r="C18" s="72">
        <v>10343</v>
      </c>
      <c r="D18" s="68">
        <f t="shared" si="0"/>
        <v>9.6683747462051627E-5</v>
      </c>
      <c r="E18" s="75">
        <v>1</v>
      </c>
      <c r="F18" s="72">
        <v>947</v>
      </c>
      <c r="G18" s="68">
        <f t="shared" si="4"/>
        <v>1.0559662090813093E-3</v>
      </c>
      <c r="H18" s="75">
        <v>0</v>
      </c>
      <c r="I18" s="72">
        <v>287</v>
      </c>
      <c r="J18" s="68">
        <f t="shared" si="2"/>
        <v>0</v>
      </c>
      <c r="K18" s="75">
        <v>0</v>
      </c>
      <c r="L18" s="72">
        <v>271</v>
      </c>
      <c r="M18" s="68">
        <f t="shared" si="3"/>
        <v>0</v>
      </c>
      <c r="N18" s="75">
        <f t="shared" si="5"/>
        <v>2</v>
      </c>
      <c r="O18" s="72">
        <f t="shared" si="5"/>
        <v>11848</v>
      </c>
      <c r="P18" s="68">
        <f t="shared" si="6"/>
        <v>1.6880486158001352E-4</v>
      </c>
    </row>
    <row r="19" spans="1:16">
      <c r="A19" s="105">
        <v>2015</v>
      </c>
      <c r="B19" s="75">
        <v>2</v>
      </c>
      <c r="C19" s="72">
        <v>9912</v>
      </c>
      <c r="D19" s="68">
        <f t="shared" si="0"/>
        <v>2.0177562550443906E-4</v>
      </c>
      <c r="E19" s="75">
        <v>0</v>
      </c>
      <c r="F19" s="72">
        <v>1196</v>
      </c>
      <c r="G19" s="68">
        <f t="shared" si="4"/>
        <v>0</v>
      </c>
      <c r="H19" s="75">
        <v>0</v>
      </c>
      <c r="I19" s="72">
        <v>159</v>
      </c>
      <c r="J19" s="68">
        <f t="shared" si="2"/>
        <v>0</v>
      </c>
      <c r="K19" s="75">
        <v>0</v>
      </c>
      <c r="L19" s="72">
        <v>525</v>
      </c>
      <c r="M19" s="68">
        <f t="shared" si="3"/>
        <v>0</v>
      </c>
      <c r="N19" s="75">
        <f t="shared" si="5"/>
        <v>2</v>
      </c>
      <c r="O19" s="72">
        <f t="shared" si="5"/>
        <v>11792</v>
      </c>
      <c r="P19" s="68">
        <f t="shared" si="6"/>
        <v>1.6960651289009497E-4</v>
      </c>
    </row>
    <row r="20" spans="1:16">
      <c r="A20" s="105">
        <v>2016</v>
      </c>
      <c r="B20" s="75">
        <v>1</v>
      </c>
      <c r="C20" s="72">
        <v>7969</v>
      </c>
      <c r="D20" s="68">
        <f t="shared" si="0"/>
        <v>1.2548625925461163E-4</v>
      </c>
      <c r="E20" s="75">
        <v>0</v>
      </c>
      <c r="F20" s="72">
        <v>964</v>
      </c>
      <c r="G20" s="68">
        <f t="shared" si="4"/>
        <v>0</v>
      </c>
      <c r="H20" s="75">
        <v>0</v>
      </c>
      <c r="I20" s="72">
        <v>85</v>
      </c>
      <c r="J20" s="68">
        <f t="shared" si="2"/>
        <v>0</v>
      </c>
      <c r="K20" s="75">
        <v>0</v>
      </c>
      <c r="L20" s="72">
        <v>412</v>
      </c>
      <c r="M20" s="68">
        <f t="shared" si="3"/>
        <v>0</v>
      </c>
      <c r="N20" s="75">
        <f t="shared" si="5"/>
        <v>1</v>
      </c>
      <c r="O20" s="72">
        <f t="shared" si="5"/>
        <v>9430</v>
      </c>
      <c r="P20" s="68">
        <f t="shared" si="6"/>
        <v>1.0604453870625662E-4</v>
      </c>
    </row>
    <row r="21" spans="1:16">
      <c r="A21" s="105">
        <v>2017</v>
      </c>
      <c r="B21" s="75">
        <v>0</v>
      </c>
      <c r="C21" s="72">
        <v>6740</v>
      </c>
      <c r="D21" s="68">
        <f t="shared" si="0"/>
        <v>0</v>
      </c>
      <c r="E21" s="75">
        <v>0</v>
      </c>
      <c r="F21" s="72">
        <v>699</v>
      </c>
      <c r="G21" s="68">
        <f t="shared" si="4"/>
        <v>0</v>
      </c>
      <c r="H21" s="75">
        <v>1</v>
      </c>
      <c r="I21" s="72">
        <v>37</v>
      </c>
      <c r="J21" s="68">
        <f t="shared" si="2"/>
        <v>2.7027027027027029E-2</v>
      </c>
      <c r="K21" s="75">
        <v>0</v>
      </c>
      <c r="L21" s="72">
        <v>387</v>
      </c>
      <c r="M21" s="68">
        <f t="shared" si="3"/>
        <v>0</v>
      </c>
      <c r="N21" s="75">
        <f t="shared" si="5"/>
        <v>1</v>
      </c>
      <c r="O21" s="72">
        <f t="shared" si="5"/>
        <v>7863</v>
      </c>
      <c r="P21" s="68">
        <f t="shared" si="6"/>
        <v>1.2717792191275595E-4</v>
      </c>
    </row>
    <row r="22" spans="1:16">
      <c r="A22" s="105">
        <v>2018</v>
      </c>
      <c r="B22" s="75">
        <v>0</v>
      </c>
      <c r="C22" s="72">
        <v>5714</v>
      </c>
      <c r="D22" s="68">
        <f t="shared" si="0"/>
        <v>0</v>
      </c>
      <c r="E22" s="75">
        <v>0</v>
      </c>
      <c r="F22" s="72">
        <v>435</v>
      </c>
      <c r="G22" s="68">
        <f t="shared" si="4"/>
        <v>0</v>
      </c>
      <c r="H22" s="75">
        <v>0</v>
      </c>
      <c r="I22" s="72">
        <v>79</v>
      </c>
      <c r="J22" s="68">
        <f t="shared" si="2"/>
        <v>0</v>
      </c>
      <c r="K22" s="75">
        <v>1</v>
      </c>
      <c r="L22" s="72">
        <v>281</v>
      </c>
      <c r="M22" s="68">
        <f t="shared" si="3"/>
        <v>3.5587188612099642E-3</v>
      </c>
      <c r="N22" s="75">
        <f t="shared" si="5"/>
        <v>1</v>
      </c>
      <c r="O22" s="72">
        <f t="shared" si="5"/>
        <v>6509</v>
      </c>
      <c r="P22" s="68">
        <f t="shared" si="6"/>
        <v>1.5363343063450608E-4</v>
      </c>
    </row>
    <row r="23" spans="1:16">
      <c r="A23" s="105">
        <v>2019</v>
      </c>
      <c r="B23" s="75">
        <v>0</v>
      </c>
      <c r="C23" s="72">
        <v>6095</v>
      </c>
      <c r="D23" s="68">
        <f t="shared" si="0"/>
        <v>0</v>
      </c>
      <c r="E23" s="75">
        <v>0</v>
      </c>
      <c r="F23" s="72">
        <v>481</v>
      </c>
      <c r="G23" s="68">
        <f t="shared" si="4"/>
        <v>0</v>
      </c>
      <c r="H23" s="75">
        <v>0</v>
      </c>
      <c r="I23" s="72">
        <v>11</v>
      </c>
      <c r="J23" s="68">
        <f t="shared" si="2"/>
        <v>0</v>
      </c>
      <c r="K23" s="75">
        <v>0</v>
      </c>
      <c r="L23" s="72">
        <v>328</v>
      </c>
      <c r="M23" s="68">
        <f t="shared" si="3"/>
        <v>0</v>
      </c>
      <c r="N23" s="75">
        <f t="shared" si="5"/>
        <v>0</v>
      </c>
      <c r="O23" s="72">
        <f t="shared" si="5"/>
        <v>6915</v>
      </c>
      <c r="P23" s="68">
        <f t="shared" si="6"/>
        <v>0</v>
      </c>
    </row>
    <row r="24" spans="1:16">
      <c r="A24" s="105">
        <v>2020</v>
      </c>
      <c r="B24" s="75">
        <v>0</v>
      </c>
      <c r="C24" s="72">
        <v>3690</v>
      </c>
      <c r="D24" s="68">
        <f t="shared" si="0"/>
        <v>0</v>
      </c>
      <c r="E24" s="75">
        <v>0</v>
      </c>
      <c r="F24" s="72">
        <v>363</v>
      </c>
      <c r="G24" s="68">
        <f t="shared" si="4"/>
        <v>0</v>
      </c>
      <c r="H24" s="75">
        <v>0</v>
      </c>
      <c r="I24" s="72">
        <v>39</v>
      </c>
      <c r="J24" s="68">
        <f t="shared" si="2"/>
        <v>0</v>
      </c>
      <c r="K24" s="75">
        <v>0</v>
      </c>
      <c r="L24" s="72">
        <v>240</v>
      </c>
      <c r="M24" s="68">
        <f t="shared" si="3"/>
        <v>0</v>
      </c>
      <c r="N24" s="75">
        <f t="shared" si="5"/>
        <v>0</v>
      </c>
      <c r="O24" s="72">
        <f t="shared" si="5"/>
        <v>4332</v>
      </c>
      <c r="P24" s="68">
        <f t="shared" si="6"/>
        <v>0</v>
      </c>
    </row>
    <row r="25" spans="1:16">
      <c r="A25" s="105">
        <v>2021</v>
      </c>
      <c r="B25" s="75">
        <v>1</v>
      </c>
      <c r="C25" s="72">
        <v>3084</v>
      </c>
      <c r="D25" s="68">
        <f t="shared" si="0"/>
        <v>3.2425421530479895E-4</v>
      </c>
      <c r="E25" s="75">
        <v>0</v>
      </c>
      <c r="F25" s="72">
        <v>312</v>
      </c>
      <c r="G25" s="68">
        <f t="shared" si="4"/>
        <v>0</v>
      </c>
      <c r="H25" s="75">
        <v>0</v>
      </c>
      <c r="I25" s="72">
        <v>56</v>
      </c>
      <c r="J25" s="68">
        <f t="shared" si="2"/>
        <v>0</v>
      </c>
      <c r="K25" s="75">
        <v>0</v>
      </c>
      <c r="L25" s="72">
        <v>147</v>
      </c>
      <c r="M25" s="68">
        <f t="shared" si="3"/>
        <v>0</v>
      </c>
      <c r="N25" s="75">
        <f t="shared" si="5"/>
        <v>1</v>
      </c>
      <c r="O25" s="72">
        <f t="shared" si="5"/>
        <v>3599</v>
      </c>
      <c r="P25" s="68">
        <f t="shared" si="6"/>
        <v>2.7785495971103082E-4</v>
      </c>
    </row>
    <row r="26" spans="1:16">
      <c r="A26" s="105">
        <v>2022</v>
      </c>
      <c r="B26" s="75">
        <v>0</v>
      </c>
      <c r="C26" s="72">
        <v>715</v>
      </c>
      <c r="D26" s="68">
        <f t="shared" si="0"/>
        <v>0</v>
      </c>
      <c r="E26" s="75">
        <v>0</v>
      </c>
      <c r="F26" s="72">
        <v>137</v>
      </c>
      <c r="G26" s="68">
        <f t="shared" si="4"/>
        <v>0</v>
      </c>
      <c r="H26" s="75">
        <v>0</v>
      </c>
      <c r="I26" s="72">
        <v>5</v>
      </c>
      <c r="J26" s="68">
        <f t="shared" si="2"/>
        <v>0</v>
      </c>
      <c r="K26" s="75">
        <v>0</v>
      </c>
      <c r="L26" s="72">
        <v>50</v>
      </c>
      <c r="M26" s="68">
        <f t="shared" si="3"/>
        <v>0</v>
      </c>
      <c r="N26" s="75">
        <f t="shared" si="5"/>
        <v>0</v>
      </c>
      <c r="O26" s="72">
        <f t="shared" si="5"/>
        <v>907</v>
      </c>
      <c r="P26" s="68">
        <f t="shared" si="6"/>
        <v>0</v>
      </c>
    </row>
    <row r="27" spans="1:16" ht="13" thickBot="1">
      <c r="A27" s="105">
        <v>2023</v>
      </c>
      <c r="B27" s="114">
        <v>0</v>
      </c>
      <c r="C27" s="115">
        <v>58</v>
      </c>
      <c r="D27" s="87">
        <f t="shared" si="0"/>
        <v>0</v>
      </c>
      <c r="E27" s="114">
        <v>0</v>
      </c>
      <c r="F27" s="115">
        <v>3</v>
      </c>
      <c r="G27" s="87">
        <f t="shared" si="4"/>
        <v>0</v>
      </c>
      <c r="H27" s="114"/>
      <c r="I27" s="115"/>
      <c r="J27" s="87"/>
      <c r="K27" s="114">
        <v>0</v>
      </c>
      <c r="L27" s="115">
        <v>1</v>
      </c>
      <c r="M27" s="87">
        <f t="shared" si="3"/>
        <v>0</v>
      </c>
      <c r="N27" s="114">
        <f t="shared" si="5"/>
        <v>0</v>
      </c>
      <c r="O27" s="115">
        <f t="shared" si="5"/>
        <v>62</v>
      </c>
      <c r="P27" s="87">
        <f t="shared" si="6"/>
        <v>0</v>
      </c>
    </row>
    <row r="28" spans="1:16" ht="13.5" thickBot="1">
      <c r="A28" s="13" t="s">
        <v>27</v>
      </c>
      <c r="B28" s="111">
        <f>SUM(B12:B27)</f>
        <v>8</v>
      </c>
      <c r="C28" s="112">
        <f>SUM(C12:C27)</f>
        <v>129964</v>
      </c>
      <c r="D28" s="113">
        <f>B28/C28</f>
        <v>6.1555507679049586E-5</v>
      </c>
      <c r="E28" s="111">
        <f>SUM(E12:E27)</f>
        <v>1</v>
      </c>
      <c r="F28" s="112">
        <f>SUM(F12:F27)</f>
        <v>10967</v>
      </c>
      <c r="G28" s="113">
        <f>E28/F28</f>
        <v>9.1182638825567608E-5</v>
      </c>
      <c r="H28" s="111">
        <f>SUM(H12:H27)</f>
        <v>1</v>
      </c>
      <c r="I28" s="112">
        <f>SUM(I12:I27)</f>
        <v>1280</v>
      </c>
      <c r="J28" s="113">
        <f>H28/I28</f>
        <v>7.8125000000000004E-4</v>
      </c>
      <c r="K28" s="111">
        <f>SUM(K12:K27)</f>
        <v>2</v>
      </c>
      <c r="L28" s="112">
        <f>SUM(L12:L27)</f>
        <v>3951</v>
      </c>
      <c r="M28" s="113">
        <f>K28/L28</f>
        <v>5.0620096178182741E-4</v>
      </c>
      <c r="N28" s="111">
        <f>SUM(N12:N27)</f>
        <v>12</v>
      </c>
      <c r="O28" s="112">
        <f>SUM(O12:O27)</f>
        <v>146162</v>
      </c>
      <c r="P28" s="220">
        <f>N28/O28</f>
        <v>8.2100682804011984E-5</v>
      </c>
    </row>
    <row r="29" spans="1:16" ht="13">
      <c r="A29" s="31"/>
      <c r="B29" s="80"/>
      <c r="C29" s="80"/>
      <c r="D29" s="95"/>
      <c r="E29" s="80"/>
      <c r="F29" s="80"/>
      <c r="G29" s="95"/>
      <c r="H29" s="80"/>
      <c r="I29" s="80"/>
      <c r="J29" s="95"/>
      <c r="K29" s="80"/>
      <c r="L29" s="80"/>
      <c r="M29" s="95"/>
      <c r="N29" s="80"/>
      <c r="O29" s="80"/>
      <c r="P29" s="95"/>
    </row>
    <row r="30" spans="1:16">
      <c r="A30" s="66"/>
      <c r="B30" s="66"/>
      <c r="C30" s="66"/>
      <c r="D30" s="66"/>
      <c r="E30" s="66"/>
      <c r="F30" s="66"/>
      <c r="G30" s="66"/>
      <c r="H30" s="66"/>
      <c r="I30" s="66"/>
      <c r="J30" s="66"/>
      <c r="K30" s="66"/>
      <c r="L30" s="66"/>
      <c r="M30" s="66"/>
      <c r="N30" s="66"/>
      <c r="O30" s="66"/>
      <c r="P30" s="66"/>
    </row>
  </sheetData>
  <mergeCells count="7">
    <mergeCell ref="A4:R7"/>
    <mergeCell ref="A10:A11"/>
    <mergeCell ref="B10:D10"/>
    <mergeCell ref="E10:G10"/>
    <mergeCell ref="H10:J10"/>
    <mergeCell ref="K10:M10"/>
    <mergeCell ref="N10:P10"/>
  </mergeCells>
  <phoneticPr fontId="0" type="noConversion"/>
  <pageMargins left="0.75" right="0.75" top="1" bottom="1" header="0.5" footer="0.5"/>
  <pageSetup scale="64" orientation="landscape" r:id="rId1"/>
  <headerFooter alignWithMargins="0">
    <oddFooter>&amp;C&amp;14B-&amp;P-4</oddFooter>
  </headerFooter>
  <ignoredErrors>
    <ignoredError sqref="D28:O30"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Q38"/>
  <sheetViews>
    <sheetView zoomScaleNormal="100" workbookViewId="0"/>
  </sheetViews>
  <sheetFormatPr defaultColWidth="9.1796875" defaultRowHeight="12.5"/>
  <cols>
    <col min="1" max="1" width="10.1796875" style="15" customWidth="1"/>
    <col min="2" max="2" width="10.81640625" style="15" bestFit="1" customWidth="1"/>
    <col min="3" max="3" width="8.1796875" style="15" bestFit="1" customWidth="1"/>
    <col min="4" max="5" width="10.81640625" style="15" bestFit="1" customWidth="1"/>
    <col min="6" max="6" width="8" style="15" bestFit="1" customWidth="1"/>
    <col min="7" max="8" width="10.81640625" style="15" bestFit="1" customWidth="1"/>
    <col min="9" max="9" width="8" style="15" bestFit="1" customWidth="1"/>
    <col min="10" max="11" width="10.81640625" style="15" bestFit="1" customWidth="1"/>
    <col min="12" max="12" width="8" style="15" bestFit="1" customWidth="1"/>
    <col min="13" max="14" width="10.81640625" style="15" bestFit="1" customWidth="1"/>
    <col min="15" max="15" width="8" style="15" bestFit="1" customWidth="1"/>
    <col min="16" max="17" width="10.81640625" style="15" bestFit="1" customWidth="1"/>
    <col min="18" max="18" width="10.453125" style="15" customWidth="1"/>
    <col min="19" max="16384" width="9.1796875" style="15"/>
  </cols>
  <sheetData>
    <row r="1" spans="1:17" ht="25">
      <c r="A1" s="37" t="s">
        <v>21</v>
      </c>
      <c r="B1" s="66"/>
      <c r="C1" s="66"/>
      <c r="D1" s="66"/>
      <c r="E1" s="66"/>
      <c r="F1" s="66"/>
      <c r="G1" s="66"/>
      <c r="H1" s="66"/>
      <c r="I1" s="66"/>
      <c r="J1" s="66"/>
      <c r="K1" s="66"/>
      <c r="L1" s="66"/>
      <c r="M1" s="66"/>
      <c r="N1" s="66"/>
      <c r="O1" s="66"/>
      <c r="P1" s="66"/>
      <c r="Q1" s="66"/>
    </row>
    <row r="2" spans="1:17" ht="18">
      <c r="A2" s="12" t="s">
        <v>60</v>
      </c>
      <c r="B2" s="66"/>
      <c r="C2" s="66"/>
      <c r="D2" s="66"/>
      <c r="E2" s="66"/>
      <c r="F2" s="66"/>
      <c r="G2" s="66"/>
      <c r="H2" s="66"/>
      <c r="I2" s="66"/>
      <c r="J2" s="66"/>
      <c r="K2" s="66"/>
      <c r="L2" s="66"/>
      <c r="M2" s="66"/>
      <c r="N2" s="66"/>
      <c r="O2" s="66"/>
      <c r="P2" s="66"/>
      <c r="Q2" s="1"/>
    </row>
    <row r="3" spans="1:17" ht="14">
      <c r="A3" s="14"/>
      <c r="B3" s="66"/>
      <c r="C3" s="66"/>
      <c r="D3" s="66"/>
      <c r="E3" s="66"/>
      <c r="F3" s="66"/>
      <c r="G3" s="66"/>
      <c r="H3" s="66"/>
      <c r="I3" s="66"/>
      <c r="J3" s="66"/>
      <c r="K3" s="66"/>
      <c r="L3" s="66"/>
      <c r="M3" s="66"/>
      <c r="N3" s="66"/>
      <c r="O3" s="66"/>
      <c r="P3" s="66"/>
      <c r="Q3" s="1"/>
    </row>
    <row r="4" spans="1:17" ht="12.75" customHeight="1">
      <c r="A4" s="272" t="s">
        <v>61</v>
      </c>
      <c r="B4" s="272"/>
      <c r="C4" s="272"/>
      <c r="D4" s="272"/>
      <c r="E4" s="272"/>
      <c r="F4" s="272"/>
      <c r="G4" s="272"/>
      <c r="H4" s="272"/>
      <c r="I4" s="272"/>
      <c r="J4" s="272"/>
      <c r="K4" s="272"/>
      <c r="L4" s="272"/>
      <c r="M4" s="272"/>
      <c r="N4" s="272"/>
      <c r="O4" s="272"/>
      <c r="P4" s="272"/>
      <c r="Q4" s="9"/>
    </row>
    <row r="5" spans="1:17" ht="12.75" customHeight="1">
      <c r="A5" s="272"/>
      <c r="B5" s="272"/>
      <c r="C5" s="272"/>
      <c r="D5" s="272"/>
      <c r="E5" s="272"/>
      <c r="F5" s="272"/>
      <c r="G5" s="272"/>
      <c r="H5" s="272"/>
      <c r="I5" s="272"/>
      <c r="J5" s="272"/>
      <c r="K5" s="272"/>
      <c r="L5" s="272"/>
      <c r="M5" s="272"/>
      <c r="N5" s="272"/>
      <c r="O5" s="272"/>
      <c r="P5" s="272"/>
      <c r="Q5" s="9"/>
    </row>
    <row r="6" spans="1:17" ht="12.75" customHeight="1">
      <c r="A6" s="272"/>
      <c r="B6" s="272"/>
      <c r="C6" s="272"/>
      <c r="D6" s="272"/>
      <c r="E6" s="272"/>
      <c r="F6" s="272"/>
      <c r="G6" s="272"/>
      <c r="H6" s="272"/>
      <c r="I6" s="272"/>
      <c r="J6" s="272"/>
      <c r="K6" s="272"/>
      <c r="L6" s="272"/>
      <c r="M6" s="272"/>
      <c r="N6" s="272"/>
      <c r="O6" s="272"/>
      <c r="P6" s="272"/>
      <c r="Q6" s="9"/>
    </row>
    <row r="7" spans="1:17" ht="12.75" customHeight="1">
      <c r="A7" s="272"/>
      <c r="B7" s="272"/>
      <c r="C7" s="272"/>
      <c r="D7" s="272"/>
      <c r="E7" s="272"/>
      <c r="F7" s="272"/>
      <c r="G7" s="272"/>
      <c r="H7" s="272"/>
      <c r="I7" s="272"/>
      <c r="J7" s="272"/>
      <c r="K7" s="272"/>
      <c r="L7" s="272"/>
      <c r="M7" s="272"/>
      <c r="N7" s="272"/>
      <c r="O7" s="272"/>
      <c r="P7" s="272"/>
      <c r="Q7" s="9"/>
    </row>
    <row r="8" spans="1:17" ht="20.25" customHeight="1">
      <c r="A8" s="272"/>
      <c r="B8" s="272"/>
      <c r="C8" s="272"/>
      <c r="D8" s="272"/>
      <c r="E8" s="272"/>
      <c r="F8" s="272"/>
      <c r="G8" s="272"/>
      <c r="H8" s="272"/>
      <c r="I8" s="272"/>
      <c r="J8" s="272"/>
      <c r="K8" s="272"/>
      <c r="L8" s="272"/>
      <c r="M8" s="272"/>
      <c r="N8" s="272"/>
      <c r="O8" s="272"/>
      <c r="P8" s="272"/>
      <c r="Q8" s="9"/>
    </row>
    <row r="9" spans="1:17" ht="12.75" customHeight="1">
      <c r="A9" s="272"/>
      <c r="B9" s="272"/>
      <c r="C9" s="272"/>
      <c r="D9" s="272"/>
      <c r="E9" s="272"/>
      <c r="F9" s="272"/>
      <c r="G9" s="272"/>
      <c r="H9" s="272"/>
      <c r="I9" s="272"/>
      <c r="J9" s="272"/>
      <c r="K9" s="272"/>
      <c r="L9" s="272"/>
      <c r="M9" s="272"/>
      <c r="N9" s="272"/>
      <c r="O9" s="272"/>
      <c r="P9" s="272"/>
      <c r="Q9" s="1"/>
    </row>
    <row r="10" spans="1:17" ht="12.75" customHeight="1">
      <c r="A10" s="9"/>
      <c r="B10" s="9"/>
      <c r="C10" s="9"/>
      <c r="D10" s="9"/>
      <c r="E10" s="9"/>
      <c r="F10" s="9"/>
      <c r="G10" s="9"/>
      <c r="H10" s="9"/>
      <c r="I10" s="9"/>
      <c r="J10" s="9"/>
      <c r="K10" s="9"/>
      <c r="L10" s="9"/>
      <c r="M10" s="9"/>
      <c r="N10" s="9"/>
      <c r="O10" s="9"/>
      <c r="P10" s="9"/>
      <c r="Q10" s="66"/>
    </row>
    <row r="11" spans="1:17" ht="12.75" customHeight="1">
      <c r="A11" s="66"/>
      <c r="B11" s="66"/>
      <c r="C11" s="66"/>
      <c r="D11" s="66"/>
      <c r="E11" s="66"/>
      <c r="F11" s="66"/>
      <c r="G11" s="66"/>
      <c r="H11" s="66"/>
      <c r="I11" s="66"/>
      <c r="J11" s="66"/>
      <c r="K11" s="66"/>
      <c r="L11" s="66"/>
      <c r="M11" s="66"/>
      <c r="N11" s="66"/>
      <c r="O11" s="66"/>
      <c r="P11" s="66"/>
      <c r="Q11" s="66"/>
    </row>
    <row r="12" spans="1:17" ht="13" thickBot="1">
      <c r="A12" s="66"/>
      <c r="B12" s="66"/>
      <c r="C12" s="66"/>
      <c r="D12" s="66"/>
      <c r="E12" s="66"/>
      <c r="F12" s="66"/>
      <c r="G12" s="66"/>
      <c r="H12" s="66"/>
      <c r="I12" s="66"/>
      <c r="J12" s="66"/>
      <c r="K12" s="66"/>
      <c r="L12" s="66"/>
      <c r="M12" s="66"/>
      <c r="N12" s="66"/>
      <c r="O12" s="66"/>
      <c r="P12" s="66"/>
      <c r="Q12" s="66"/>
    </row>
    <row r="13" spans="1:17" ht="13.5" customHeight="1" thickBot="1">
      <c r="A13" s="273" t="s">
        <v>43</v>
      </c>
      <c r="B13" s="256" t="s">
        <v>28</v>
      </c>
      <c r="C13" s="257"/>
      <c r="D13" s="258"/>
      <c r="E13" s="256" t="s">
        <v>29</v>
      </c>
      <c r="F13" s="257"/>
      <c r="G13" s="258"/>
      <c r="H13" s="256" t="s">
        <v>30</v>
      </c>
      <c r="I13" s="257"/>
      <c r="J13" s="258"/>
      <c r="K13" s="256" t="s">
        <v>31</v>
      </c>
      <c r="L13" s="257"/>
      <c r="M13" s="258"/>
      <c r="N13" s="256" t="s">
        <v>27</v>
      </c>
      <c r="O13" s="257"/>
      <c r="P13" s="258"/>
      <c r="Q13" s="66"/>
    </row>
    <row r="14" spans="1:17" s="25" customFormat="1" ht="26.5" thickBot="1">
      <c r="A14" s="274"/>
      <c r="B14" s="53" t="s">
        <v>62</v>
      </c>
      <c r="C14" s="63" t="s">
        <v>59</v>
      </c>
      <c r="D14" s="54" t="s">
        <v>46</v>
      </c>
      <c r="E14" s="53" t="s">
        <v>62</v>
      </c>
      <c r="F14" s="63" t="s">
        <v>59</v>
      </c>
      <c r="G14" s="54" t="s">
        <v>46</v>
      </c>
      <c r="H14" s="53" t="s">
        <v>62</v>
      </c>
      <c r="I14" s="63" t="s">
        <v>59</v>
      </c>
      <c r="J14" s="54" t="s">
        <v>46</v>
      </c>
      <c r="K14" s="53" t="s">
        <v>62</v>
      </c>
      <c r="L14" s="63" t="s">
        <v>59</v>
      </c>
      <c r="M14" s="54" t="s">
        <v>46</v>
      </c>
      <c r="N14" s="53" t="s">
        <v>62</v>
      </c>
      <c r="O14" s="63" t="s">
        <v>59</v>
      </c>
      <c r="P14" s="54" t="s">
        <v>46</v>
      </c>
      <c r="Q14" s="70"/>
    </row>
    <row r="15" spans="1:17" ht="12.75" customHeight="1">
      <c r="A15" s="105">
        <v>2008</v>
      </c>
      <c r="B15" s="73">
        <v>7</v>
      </c>
      <c r="C15" s="74">
        <v>15032</v>
      </c>
      <c r="D15" s="69">
        <f t="shared" ref="D15:D30" si="0">IF(C15=0, "NA", B15/C15)</f>
        <v>4.6567323044172429E-4</v>
      </c>
      <c r="E15" s="73">
        <v>0</v>
      </c>
      <c r="F15" s="74">
        <v>973</v>
      </c>
      <c r="G15" s="68">
        <f t="shared" ref="G15:G30" si="1">IF(F15=0, "NA", E15/F15)</f>
        <v>0</v>
      </c>
      <c r="H15" s="73">
        <v>0</v>
      </c>
      <c r="I15" s="74">
        <v>8</v>
      </c>
      <c r="J15" s="69">
        <f t="shared" ref="J15:J29" si="2">IF(I15=0, "NA", H15/I15)</f>
        <v>0</v>
      </c>
      <c r="K15" s="73">
        <v>0</v>
      </c>
      <c r="L15" s="74">
        <v>190</v>
      </c>
      <c r="M15" s="69">
        <f t="shared" ref="M15:M30" si="3">IF(L15=0, "NA", K15/L15)</f>
        <v>0</v>
      </c>
      <c r="N15" s="116">
        <f>SUM(K15,H15,E15,B15)</f>
        <v>7</v>
      </c>
      <c r="O15" s="74">
        <f>SUM(L15,I15,F15,C15)</f>
        <v>16203</v>
      </c>
      <c r="P15" s="69">
        <f>IF(O15=0, "NA", N15/O15)</f>
        <v>4.3201876195766216E-4</v>
      </c>
      <c r="Q15" s="66"/>
    </row>
    <row r="16" spans="1:17" ht="12.75" customHeight="1">
      <c r="A16" s="105">
        <v>2009</v>
      </c>
      <c r="B16" s="75">
        <v>4</v>
      </c>
      <c r="C16" s="72">
        <v>10907</v>
      </c>
      <c r="D16" s="68">
        <f t="shared" si="0"/>
        <v>3.6673695791693408E-4</v>
      </c>
      <c r="E16" s="75">
        <v>0</v>
      </c>
      <c r="F16" s="72">
        <v>715</v>
      </c>
      <c r="G16" s="68">
        <f t="shared" si="1"/>
        <v>0</v>
      </c>
      <c r="H16" s="75">
        <v>0</v>
      </c>
      <c r="I16" s="72">
        <v>27</v>
      </c>
      <c r="J16" s="68">
        <f t="shared" si="2"/>
        <v>0</v>
      </c>
      <c r="K16" s="75">
        <v>0</v>
      </c>
      <c r="L16" s="72">
        <v>59</v>
      </c>
      <c r="M16" s="68">
        <f t="shared" si="3"/>
        <v>0</v>
      </c>
      <c r="N16" s="117">
        <f t="shared" ref="N16:N30" si="4">SUM(K16,H16,E16,B16)</f>
        <v>4</v>
      </c>
      <c r="O16" s="72">
        <f t="shared" ref="O16:O30" si="5">SUM(L16,I16,F16,C16)</f>
        <v>11708</v>
      </c>
      <c r="P16" s="68">
        <f>IF(O16=0, "NA", N16/O16)</f>
        <v>3.4164673727365904E-4</v>
      </c>
      <c r="Q16" s="66"/>
    </row>
    <row r="17" spans="1:16" ht="12.75" customHeight="1">
      <c r="A17" s="105">
        <v>2010</v>
      </c>
      <c r="B17" s="75">
        <v>3</v>
      </c>
      <c r="C17" s="72">
        <v>12692</v>
      </c>
      <c r="D17" s="68">
        <f t="shared" si="0"/>
        <v>2.363693665300977E-4</v>
      </c>
      <c r="E17" s="75">
        <v>0</v>
      </c>
      <c r="F17" s="72">
        <v>717</v>
      </c>
      <c r="G17" s="68">
        <f t="shared" si="1"/>
        <v>0</v>
      </c>
      <c r="H17" s="75">
        <v>0</v>
      </c>
      <c r="I17" s="72">
        <v>56</v>
      </c>
      <c r="J17" s="68">
        <f t="shared" si="2"/>
        <v>0</v>
      </c>
      <c r="K17" s="75">
        <v>0</v>
      </c>
      <c r="L17" s="72">
        <v>77</v>
      </c>
      <c r="M17" s="68">
        <f t="shared" si="3"/>
        <v>0</v>
      </c>
      <c r="N17" s="117">
        <f t="shared" si="4"/>
        <v>3</v>
      </c>
      <c r="O17" s="72">
        <f t="shared" si="5"/>
        <v>13542</v>
      </c>
      <c r="P17" s="68">
        <f t="shared" ref="P17:P30" si="6">IF(O17=0, "NA", N17/O17)</f>
        <v>2.2153300841825432E-4</v>
      </c>
    </row>
    <row r="18" spans="1:16" ht="12.75" customHeight="1">
      <c r="A18" s="105">
        <v>2011</v>
      </c>
      <c r="B18" s="75">
        <v>5</v>
      </c>
      <c r="C18" s="72">
        <v>13007</v>
      </c>
      <c r="D18" s="68">
        <f t="shared" si="0"/>
        <v>3.8440839547935725E-4</v>
      </c>
      <c r="E18" s="75">
        <v>0</v>
      </c>
      <c r="F18" s="72">
        <v>1127</v>
      </c>
      <c r="G18" s="68">
        <f t="shared" si="1"/>
        <v>0</v>
      </c>
      <c r="H18" s="75">
        <v>0</v>
      </c>
      <c r="I18" s="72">
        <v>116</v>
      </c>
      <c r="J18" s="68">
        <f t="shared" si="2"/>
        <v>0</v>
      </c>
      <c r="K18" s="75">
        <v>0</v>
      </c>
      <c r="L18" s="72">
        <v>375</v>
      </c>
      <c r="M18" s="68">
        <f t="shared" si="3"/>
        <v>0</v>
      </c>
      <c r="N18" s="117">
        <f t="shared" si="4"/>
        <v>5</v>
      </c>
      <c r="O18" s="72">
        <f t="shared" si="5"/>
        <v>14625</v>
      </c>
      <c r="P18" s="68">
        <f t="shared" si="6"/>
        <v>3.4188034188034188E-4</v>
      </c>
    </row>
    <row r="19" spans="1:16" ht="12.75" customHeight="1">
      <c r="A19" s="105">
        <v>2012</v>
      </c>
      <c r="B19" s="75">
        <v>1</v>
      </c>
      <c r="C19" s="72">
        <v>12428</v>
      </c>
      <c r="D19" s="68">
        <f t="shared" si="0"/>
        <v>8.0463469584808503E-5</v>
      </c>
      <c r="E19" s="75">
        <v>0</v>
      </c>
      <c r="F19" s="72">
        <v>996</v>
      </c>
      <c r="G19" s="68">
        <f t="shared" si="1"/>
        <v>0</v>
      </c>
      <c r="H19" s="75">
        <v>0</v>
      </c>
      <c r="I19" s="72">
        <v>152</v>
      </c>
      <c r="J19" s="68">
        <f t="shared" si="2"/>
        <v>0</v>
      </c>
      <c r="K19" s="75">
        <v>0</v>
      </c>
      <c r="L19" s="72">
        <v>312</v>
      </c>
      <c r="M19" s="68">
        <f t="shared" si="3"/>
        <v>0</v>
      </c>
      <c r="N19" s="117">
        <f t="shared" si="4"/>
        <v>1</v>
      </c>
      <c r="O19" s="72">
        <f t="shared" si="5"/>
        <v>13888</v>
      </c>
      <c r="P19" s="68">
        <f t="shared" si="6"/>
        <v>7.2004608294930876E-5</v>
      </c>
    </row>
    <row r="20" spans="1:16" ht="12.75" customHeight="1">
      <c r="A20" s="105">
        <v>2013</v>
      </c>
      <c r="B20" s="75">
        <v>3</v>
      </c>
      <c r="C20" s="72">
        <v>11578</v>
      </c>
      <c r="D20" s="68">
        <f t="shared" si="0"/>
        <v>2.5911210917256864E-4</v>
      </c>
      <c r="E20" s="75">
        <v>0</v>
      </c>
      <c r="F20" s="72">
        <v>902</v>
      </c>
      <c r="G20" s="68">
        <f t="shared" si="1"/>
        <v>0</v>
      </c>
      <c r="H20" s="75">
        <v>0</v>
      </c>
      <c r="I20" s="72">
        <v>163</v>
      </c>
      <c r="J20" s="68">
        <f t="shared" si="2"/>
        <v>0</v>
      </c>
      <c r="K20" s="75">
        <v>0</v>
      </c>
      <c r="L20" s="72">
        <v>296</v>
      </c>
      <c r="M20" s="68">
        <f t="shared" si="3"/>
        <v>0</v>
      </c>
      <c r="N20" s="117">
        <f t="shared" si="4"/>
        <v>3</v>
      </c>
      <c r="O20" s="72">
        <f t="shared" si="5"/>
        <v>12939</v>
      </c>
      <c r="P20" s="68">
        <f t="shared" si="6"/>
        <v>2.3185717597959656E-4</v>
      </c>
    </row>
    <row r="21" spans="1:16" ht="12.75" customHeight="1">
      <c r="A21" s="105">
        <v>2014</v>
      </c>
      <c r="B21" s="75">
        <v>2</v>
      </c>
      <c r="C21" s="72">
        <v>10343</v>
      </c>
      <c r="D21" s="68">
        <f t="shared" si="0"/>
        <v>1.9336749492410325E-4</v>
      </c>
      <c r="E21" s="75">
        <v>0</v>
      </c>
      <c r="F21" s="72">
        <v>947</v>
      </c>
      <c r="G21" s="68">
        <f t="shared" si="1"/>
        <v>0</v>
      </c>
      <c r="H21" s="75">
        <v>0</v>
      </c>
      <c r="I21" s="72">
        <v>287</v>
      </c>
      <c r="J21" s="68">
        <f t="shared" si="2"/>
        <v>0</v>
      </c>
      <c r="K21" s="75">
        <v>0</v>
      </c>
      <c r="L21" s="72">
        <v>271</v>
      </c>
      <c r="M21" s="68">
        <f t="shared" si="3"/>
        <v>0</v>
      </c>
      <c r="N21" s="117">
        <f t="shared" si="4"/>
        <v>2</v>
      </c>
      <c r="O21" s="72">
        <f t="shared" si="5"/>
        <v>11848</v>
      </c>
      <c r="P21" s="68">
        <f t="shared" si="6"/>
        <v>1.6880486158001352E-4</v>
      </c>
    </row>
    <row r="22" spans="1:16" ht="12.75" customHeight="1">
      <c r="A22" s="105">
        <v>2015</v>
      </c>
      <c r="B22" s="75">
        <v>1</v>
      </c>
      <c r="C22" s="72">
        <v>9912</v>
      </c>
      <c r="D22" s="68">
        <f t="shared" si="0"/>
        <v>1.0088781275221953E-4</v>
      </c>
      <c r="E22" s="75">
        <v>0</v>
      </c>
      <c r="F22" s="72">
        <v>1196</v>
      </c>
      <c r="G22" s="68">
        <f t="shared" si="1"/>
        <v>0</v>
      </c>
      <c r="H22" s="75">
        <v>0</v>
      </c>
      <c r="I22" s="72">
        <v>159</v>
      </c>
      <c r="J22" s="68">
        <f t="shared" si="2"/>
        <v>0</v>
      </c>
      <c r="K22" s="75">
        <v>0</v>
      </c>
      <c r="L22" s="72">
        <v>525</v>
      </c>
      <c r="M22" s="68">
        <f t="shared" si="3"/>
        <v>0</v>
      </c>
      <c r="N22" s="117">
        <f t="shared" si="4"/>
        <v>1</v>
      </c>
      <c r="O22" s="72">
        <f t="shared" si="5"/>
        <v>11792</v>
      </c>
      <c r="P22" s="68">
        <f t="shared" si="6"/>
        <v>8.4803256445047483E-5</v>
      </c>
    </row>
    <row r="23" spans="1:16" ht="12.75" customHeight="1">
      <c r="A23" s="105">
        <v>2016</v>
      </c>
      <c r="B23" s="75">
        <v>0</v>
      </c>
      <c r="C23" s="72">
        <v>7969</v>
      </c>
      <c r="D23" s="68">
        <f t="shared" si="0"/>
        <v>0</v>
      </c>
      <c r="E23" s="75">
        <v>0</v>
      </c>
      <c r="F23" s="72">
        <v>964</v>
      </c>
      <c r="G23" s="68">
        <f t="shared" si="1"/>
        <v>0</v>
      </c>
      <c r="H23" s="75">
        <v>0</v>
      </c>
      <c r="I23" s="72">
        <v>85</v>
      </c>
      <c r="J23" s="68">
        <f t="shared" si="2"/>
        <v>0</v>
      </c>
      <c r="K23" s="75">
        <v>0</v>
      </c>
      <c r="L23" s="72">
        <v>412</v>
      </c>
      <c r="M23" s="68">
        <f t="shared" si="3"/>
        <v>0</v>
      </c>
      <c r="N23" s="117">
        <f t="shared" si="4"/>
        <v>0</v>
      </c>
      <c r="O23" s="72">
        <f t="shared" si="5"/>
        <v>9430</v>
      </c>
      <c r="P23" s="68">
        <f t="shared" si="6"/>
        <v>0</v>
      </c>
    </row>
    <row r="24" spans="1:16" ht="12.75" customHeight="1">
      <c r="A24" s="105">
        <v>2017</v>
      </c>
      <c r="B24" s="75">
        <v>0</v>
      </c>
      <c r="C24" s="72">
        <v>6740</v>
      </c>
      <c r="D24" s="68">
        <f t="shared" si="0"/>
        <v>0</v>
      </c>
      <c r="E24" s="75">
        <v>0</v>
      </c>
      <c r="F24" s="72">
        <v>699</v>
      </c>
      <c r="G24" s="68">
        <f t="shared" si="1"/>
        <v>0</v>
      </c>
      <c r="H24" s="75">
        <v>0</v>
      </c>
      <c r="I24" s="72">
        <v>37</v>
      </c>
      <c r="J24" s="68">
        <f t="shared" si="2"/>
        <v>0</v>
      </c>
      <c r="K24" s="75">
        <v>0</v>
      </c>
      <c r="L24" s="72">
        <v>387</v>
      </c>
      <c r="M24" s="68">
        <f t="shared" si="3"/>
        <v>0</v>
      </c>
      <c r="N24" s="117">
        <f t="shared" si="4"/>
        <v>0</v>
      </c>
      <c r="O24" s="72">
        <f t="shared" si="5"/>
        <v>7863</v>
      </c>
      <c r="P24" s="68">
        <f t="shared" si="6"/>
        <v>0</v>
      </c>
    </row>
    <row r="25" spans="1:16" ht="12.75" customHeight="1">
      <c r="A25" s="105">
        <v>2018</v>
      </c>
      <c r="B25" s="75">
        <v>0</v>
      </c>
      <c r="C25" s="72">
        <v>5714</v>
      </c>
      <c r="D25" s="68">
        <f t="shared" si="0"/>
        <v>0</v>
      </c>
      <c r="E25" s="75">
        <v>0</v>
      </c>
      <c r="F25" s="72">
        <v>435</v>
      </c>
      <c r="G25" s="68">
        <f t="shared" si="1"/>
        <v>0</v>
      </c>
      <c r="H25" s="75">
        <v>0</v>
      </c>
      <c r="I25" s="72">
        <v>79</v>
      </c>
      <c r="J25" s="68">
        <f t="shared" si="2"/>
        <v>0</v>
      </c>
      <c r="K25" s="75">
        <v>0</v>
      </c>
      <c r="L25" s="72">
        <v>281</v>
      </c>
      <c r="M25" s="68">
        <f t="shared" si="3"/>
        <v>0</v>
      </c>
      <c r="N25" s="117">
        <f t="shared" si="4"/>
        <v>0</v>
      </c>
      <c r="O25" s="72">
        <f t="shared" si="5"/>
        <v>6509</v>
      </c>
      <c r="P25" s="68">
        <f t="shared" si="6"/>
        <v>0</v>
      </c>
    </row>
    <row r="26" spans="1:16" ht="12.75" customHeight="1">
      <c r="A26" s="105">
        <v>2019</v>
      </c>
      <c r="B26" s="75">
        <v>0</v>
      </c>
      <c r="C26" s="72">
        <v>6095</v>
      </c>
      <c r="D26" s="68">
        <f t="shared" si="0"/>
        <v>0</v>
      </c>
      <c r="E26" s="75">
        <v>0</v>
      </c>
      <c r="F26" s="72">
        <v>481</v>
      </c>
      <c r="G26" s="68">
        <f t="shared" si="1"/>
        <v>0</v>
      </c>
      <c r="H26" s="75">
        <v>0</v>
      </c>
      <c r="I26" s="72">
        <v>11</v>
      </c>
      <c r="J26" s="68">
        <f t="shared" si="2"/>
        <v>0</v>
      </c>
      <c r="K26" s="75">
        <v>0</v>
      </c>
      <c r="L26" s="72">
        <v>328</v>
      </c>
      <c r="M26" s="68">
        <f t="shared" si="3"/>
        <v>0</v>
      </c>
      <c r="N26" s="117">
        <f t="shared" si="4"/>
        <v>0</v>
      </c>
      <c r="O26" s="72">
        <f t="shared" si="5"/>
        <v>6915</v>
      </c>
      <c r="P26" s="68">
        <f t="shared" si="6"/>
        <v>0</v>
      </c>
    </row>
    <row r="27" spans="1:16" ht="12.75" customHeight="1">
      <c r="A27" s="105">
        <v>2020</v>
      </c>
      <c r="B27" s="75">
        <v>0</v>
      </c>
      <c r="C27" s="72">
        <v>3690</v>
      </c>
      <c r="D27" s="68">
        <f t="shared" si="0"/>
        <v>0</v>
      </c>
      <c r="E27" s="75">
        <v>0</v>
      </c>
      <c r="F27" s="72">
        <v>363</v>
      </c>
      <c r="G27" s="68">
        <f t="shared" si="1"/>
        <v>0</v>
      </c>
      <c r="H27" s="75">
        <v>0</v>
      </c>
      <c r="I27" s="72">
        <v>39</v>
      </c>
      <c r="J27" s="68">
        <f t="shared" si="2"/>
        <v>0</v>
      </c>
      <c r="K27" s="75">
        <v>0</v>
      </c>
      <c r="L27" s="72">
        <v>240</v>
      </c>
      <c r="M27" s="68">
        <f t="shared" si="3"/>
        <v>0</v>
      </c>
      <c r="N27" s="117">
        <f t="shared" si="4"/>
        <v>0</v>
      </c>
      <c r="O27" s="72">
        <f t="shared" si="5"/>
        <v>4332</v>
      </c>
      <c r="P27" s="68">
        <f t="shared" si="6"/>
        <v>0</v>
      </c>
    </row>
    <row r="28" spans="1:16" ht="12.75" customHeight="1">
      <c r="A28" s="105">
        <v>2021</v>
      </c>
      <c r="B28" s="75">
        <v>0</v>
      </c>
      <c r="C28" s="72">
        <v>3084</v>
      </c>
      <c r="D28" s="68">
        <f t="shared" si="0"/>
        <v>0</v>
      </c>
      <c r="E28" s="75">
        <v>0</v>
      </c>
      <c r="F28" s="72">
        <v>312</v>
      </c>
      <c r="G28" s="68">
        <f t="shared" si="1"/>
        <v>0</v>
      </c>
      <c r="H28" s="75">
        <v>0</v>
      </c>
      <c r="I28" s="72">
        <v>56</v>
      </c>
      <c r="J28" s="68">
        <f t="shared" si="2"/>
        <v>0</v>
      </c>
      <c r="K28" s="75">
        <v>0</v>
      </c>
      <c r="L28" s="72">
        <v>147</v>
      </c>
      <c r="M28" s="68">
        <f t="shared" si="3"/>
        <v>0</v>
      </c>
      <c r="N28" s="117">
        <f t="shared" si="4"/>
        <v>0</v>
      </c>
      <c r="O28" s="72">
        <f t="shared" si="5"/>
        <v>3599</v>
      </c>
      <c r="P28" s="68">
        <f t="shared" si="6"/>
        <v>0</v>
      </c>
    </row>
    <row r="29" spans="1:16" ht="12.75" customHeight="1">
      <c r="A29" s="105">
        <v>2022</v>
      </c>
      <c r="B29" s="75">
        <v>0</v>
      </c>
      <c r="C29" s="72">
        <v>715</v>
      </c>
      <c r="D29" s="68">
        <f t="shared" si="0"/>
        <v>0</v>
      </c>
      <c r="E29" s="75">
        <v>0</v>
      </c>
      <c r="F29" s="72">
        <v>137</v>
      </c>
      <c r="G29" s="68">
        <f t="shared" si="1"/>
        <v>0</v>
      </c>
      <c r="H29" s="75">
        <v>0</v>
      </c>
      <c r="I29" s="72">
        <v>5</v>
      </c>
      <c r="J29" s="68">
        <f t="shared" si="2"/>
        <v>0</v>
      </c>
      <c r="K29" s="75">
        <v>0</v>
      </c>
      <c r="L29" s="72">
        <v>50</v>
      </c>
      <c r="M29" s="68">
        <f t="shared" si="3"/>
        <v>0</v>
      </c>
      <c r="N29" s="117">
        <f t="shared" si="4"/>
        <v>0</v>
      </c>
      <c r="O29" s="72">
        <f t="shared" si="5"/>
        <v>907</v>
      </c>
      <c r="P29" s="68">
        <f t="shared" si="6"/>
        <v>0</v>
      </c>
    </row>
    <row r="30" spans="1:16" ht="12.75" customHeight="1" thickBot="1">
      <c r="A30" s="105">
        <v>2023</v>
      </c>
      <c r="B30" s="114">
        <v>0</v>
      </c>
      <c r="C30" s="115">
        <v>58</v>
      </c>
      <c r="D30" s="87">
        <f t="shared" si="0"/>
        <v>0</v>
      </c>
      <c r="E30" s="114">
        <v>0</v>
      </c>
      <c r="F30" s="115">
        <v>3</v>
      </c>
      <c r="G30" s="87">
        <f t="shared" si="1"/>
        <v>0</v>
      </c>
      <c r="H30" s="114"/>
      <c r="I30" s="115"/>
      <c r="J30" s="87"/>
      <c r="K30" s="114">
        <v>0</v>
      </c>
      <c r="L30" s="115">
        <v>1</v>
      </c>
      <c r="M30" s="87">
        <f t="shared" si="3"/>
        <v>0</v>
      </c>
      <c r="N30" s="118">
        <f t="shared" si="4"/>
        <v>0</v>
      </c>
      <c r="O30" s="115">
        <f t="shared" si="5"/>
        <v>62</v>
      </c>
      <c r="P30" s="87">
        <f t="shared" si="6"/>
        <v>0</v>
      </c>
    </row>
    <row r="31" spans="1:16" ht="12.75" customHeight="1" thickBot="1">
      <c r="A31" s="13" t="s">
        <v>27</v>
      </c>
      <c r="B31" s="111">
        <f>SUM(B15:B30)</f>
        <v>26</v>
      </c>
      <c r="C31" s="112">
        <f>SUM(C15:C30)</f>
        <v>129964</v>
      </c>
      <c r="D31" s="113">
        <f>B31/C31</f>
        <v>2.0005539995691113E-4</v>
      </c>
      <c r="E31" s="111">
        <f>SUM(E15:E30)</f>
        <v>0</v>
      </c>
      <c r="F31" s="112">
        <f>SUM(F15:F30)</f>
        <v>10967</v>
      </c>
      <c r="G31" s="113">
        <f>E31/F31</f>
        <v>0</v>
      </c>
      <c r="H31" s="111">
        <f>SUM(H15:H30)</f>
        <v>0</v>
      </c>
      <c r="I31" s="112">
        <f>SUM(I15:I30)</f>
        <v>1280</v>
      </c>
      <c r="J31" s="113">
        <f>H31/I31</f>
        <v>0</v>
      </c>
      <c r="K31" s="111">
        <f>SUM(K15:K30)</f>
        <v>0</v>
      </c>
      <c r="L31" s="112">
        <f>SUM(L15:L30)</f>
        <v>3951</v>
      </c>
      <c r="M31" s="113">
        <f>K31/L31</f>
        <v>0</v>
      </c>
      <c r="N31" s="111">
        <f>SUM(N15:N30)</f>
        <v>26</v>
      </c>
      <c r="O31" s="112">
        <f>SUM(O15:O30)</f>
        <v>146162</v>
      </c>
      <c r="P31" s="220">
        <f>N31/O31</f>
        <v>1.7788481274202598E-4</v>
      </c>
    </row>
    <row r="32" spans="1:16" ht="12.75" customHeight="1">
      <c r="A32" s="66"/>
      <c r="B32" s="66"/>
      <c r="C32" s="66"/>
      <c r="D32" s="66"/>
      <c r="E32" s="66"/>
      <c r="F32" s="66"/>
      <c r="G32" s="66"/>
      <c r="H32" s="66"/>
      <c r="I32" s="66"/>
      <c r="J32" s="66"/>
      <c r="K32" s="66"/>
      <c r="L32" s="66"/>
      <c r="M32" s="66"/>
      <c r="N32" s="66"/>
      <c r="O32" s="66"/>
      <c r="P32" s="66"/>
    </row>
    <row r="33" spans="1:16">
      <c r="A33" s="66"/>
      <c r="B33" s="66"/>
      <c r="C33" s="66"/>
      <c r="D33" s="66"/>
      <c r="E33" s="66"/>
      <c r="F33" s="66"/>
      <c r="G33" s="66"/>
      <c r="H33" s="66"/>
      <c r="I33" s="66"/>
      <c r="J33" s="66"/>
      <c r="K33" s="66"/>
      <c r="L33" s="66"/>
      <c r="M33" s="66"/>
      <c r="N33" s="66"/>
      <c r="O33" s="66"/>
      <c r="P33" s="66"/>
    </row>
    <row r="38" spans="1:16">
      <c r="A38" s="66"/>
      <c r="B38" s="66"/>
      <c r="C38" s="66"/>
      <c r="D38" s="66"/>
      <c r="E38" s="66"/>
      <c r="F38" s="66"/>
      <c r="G38" s="66"/>
      <c r="H38" s="66"/>
      <c r="I38" s="66"/>
      <c r="J38" s="66"/>
      <c r="K38" s="66" t="s">
        <v>20</v>
      </c>
      <c r="L38" s="66"/>
      <c r="M38" s="66"/>
      <c r="N38" s="66"/>
      <c r="O38" s="66"/>
      <c r="P38" s="66"/>
    </row>
  </sheetData>
  <mergeCells count="7">
    <mergeCell ref="A4:P9"/>
    <mergeCell ref="N13:P13"/>
    <mergeCell ref="A13:A14"/>
    <mergeCell ref="B13:D13"/>
    <mergeCell ref="E13:G13"/>
    <mergeCell ref="H13:J13"/>
    <mergeCell ref="K13:M13"/>
  </mergeCells>
  <phoneticPr fontId="26" type="noConversion"/>
  <pageMargins left="0.75" right="0.75" top="1" bottom="1" header="0.5" footer="0.5"/>
  <pageSetup scale="76"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5">
    <pageSetUpPr fitToPage="1"/>
  </sheetPr>
  <dimension ref="A1:S98"/>
  <sheetViews>
    <sheetView topLeftCell="A2" zoomScaleNormal="100" workbookViewId="0"/>
  </sheetViews>
  <sheetFormatPr defaultColWidth="9.1796875" defaultRowHeight="12.5"/>
  <cols>
    <col min="1" max="1" width="9.453125" customWidth="1"/>
    <col min="2" max="2" width="11.1796875" customWidth="1"/>
    <col min="3" max="3" width="14.453125" customWidth="1"/>
    <col min="4" max="4" width="11.7265625" customWidth="1"/>
    <col min="5" max="5" width="10.81640625" customWidth="1"/>
    <col min="6" max="6" width="11.7265625" bestFit="1" customWidth="1"/>
    <col min="7" max="7" width="12" bestFit="1" customWidth="1"/>
    <col min="8" max="8" width="11.453125" bestFit="1" customWidth="1"/>
    <col min="9" max="9" width="9.81640625" bestFit="1" customWidth="1"/>
    <col min="10" max="10" width="12" bestFit="1" customWidth="1"/>
    <col min="11" max="11" width="11.453125" bestFit="1" customWidth="1"/>
    <col min="12" max="12" width="9.81640625" bestFit="1" customWidth="1"/>
    <col min="13" max="13" width="12.1796875" bestFit="1" customWidth="1"/>
    <col min="14" max="14" width="11.1796875" customWidth="1"/>
    <col min="15" max="15" width="12.81640625" customWidth="1"/>
    <col min="16" max="16" width="11.54296875" customWidth="1"/>
    <col min="17" max="17" width="10.7265625" customWidth="1"/>
  </cols>
  <sheetData>
    <row r="1" spans="1:17" ht="25">
      <c r="A1" s="37" t="s">
        <v>21</v>
      </c>
    </row>
    <row r="2" spans="1:17" ht="18" customHeight="1">
      <c r="A2" s="12" t="s">
        <v>63</v>
      </c>
    </row>
    <row r="3" spans="1:17" ht="18" customHeight="1">
      <c r="A3" s="12"/>
    </row>
    <row r="4" spans="1:17" ht="18" customHeight="1">
      <c r="A4" s="21" t="s">
        <v>64</v>
      </c>
      <c r="B4" s="21"/>
      <c r="C4" s="35"/>
      <c r="D4" s="35"/>
      <c r="E4" s="35"/>
      <c r="F4" s="35"/>
      <c r="G4" s="35"/>
      <c r="H4" s="35"/>
      <c r="I4" s="35"/>
      <c r="J4" s="35"/>
      <c r="K4" s="35"/>
      <c r="L4" s="35"/>
      <c r="M4" s="35"/>
      <c r="N4" s="35"/>
      <c r="O4" s="35"/>
      <c r="P4" s="35"/>
    </row>
    <row r="5" spans="1:17" ht="14.25" customHeight="1">
      <c r="A5" s="21"/>
      <c r="B5" s="21"/>
      <c r="C5" s="35"/>
      <c r="D5" s="35"/>
      <c r="E5" s="35"/>
      <c r="F5" s="35"/>
      <c r="G5" s="35"/>
      <c r="H5" s="35"/>
      <c r="I5" s="35"/>
      <c r="J5" s="35"/>
      <c r="K5" s="35"/>
      <c r="L5" s="35"/>
      <c r="M5" s="35"/>
      <c r="N5" s="35"/>
      <c r="O5" s="35"/>
      <c r="P5" s="35"/>
      <c r="Q5" s="35"/>
    </row>
    <row r="6" spans="1:17" ht="14.25" customHeight="1">
      <c r="A6" s="21" t="s">
        <v>65</v>
      </c>
      <c r="B6" s="21" t="s">
        <v>66</v>
      </c>
      <c r="C6" s="35"/>
      <c r="D6" s="35"/>
      <c r="E6" s="35"/>
      <c r="F6" s="35"/>
      <c r="G6" s="35"/>
      <c r="H6" s="35"/>
      <c r="I6" s="35"/>
      <c r="J6" s="35"/>
      <c r="K6" s="35"/>
      <c r="L6" s="35"/>
      <c r="M6" s="35"/>
      <c r="N6" s="35"/>
      <c r="O6" s="35"/>
      <c r="P6" s="35"/>
      <c r="Q6" s="35"/>
    </row>
    <row r="7" spans="1:17" ht="15" customHeight="1">
      <c r="B7" s="21" t="s">
        <v>67</v>
      </c>
      <c r="C7" s="35"/>
      <c r="D7" s="35"/>
      <c r="E7" s="35"/>
      <c r="F7" s="35"/>
      <c r="G7" s="35"/>
      <c r="H7" s="35"/>
      <c r="I7" s="35"/>
      <c r="J7" s="35"/>
      <c r="K7" s="35"/>
      <c r="L7" s="35"/>
      <c r="M7" s="35"/>
      <c r="N7" s="35"/>
      <c r="O7" s="35"/>
      <c r="P7" s="35"/>
      <c r="Q7" s="35"/>
    </row>
    <row r="8" spans="1:17" ht="15" customHeight="1">
      <c r="B8" s="21" t="s">
        <v>68</v>
      </c>
      <c r="C8" s="35"/>
      <c r="D8" s="35"/>
      <c r="E8" s="35"/>
      <c r="F8" s="35"/>
      <c r="G8" s="35"/>
      <c r="H8" s="35"/>
      <c r="I8" s="35"/>
      <c r="J8" s="35"/>
      <c r="K8" s="35"/>
      <c r="L8" s="35"/>
      <c r="M8" s="35"/>
      <c r="N8" s="35"/>
      <c r="O8" s="35"/>
      <c r="P8" s="35"/>
      <c r="Q8" s="35"/>
    </row>
    <row r="9" spans="1:17" ht="15" customHeight="1">
      <c r="B9" s="21" t="s">
        <v>69</v>
      </c>
      <c r="C9" s="35"/>
      <c r="D9" s="35"/>
      <c r="E9" s="35"/>
      <c r="F9" s="35"/>
      <c r="G9" s="35"/>
      <c r="H9" s="35"/>
      <c r="I9" s="35"/>
      <c r="J9" s="35"/>
      <c r="K9" s="35"/>
      <c r="L9" s="35"/>
      <c r="M9" s="35"/>
      <c r="O9" s="35"/>
      <c r="P9" s="35"/>
      <c r="Q9" s="35"/>
    </row>
    <row r="10" spans="1:17" ht="15" customHeight="1">
      <c r="B10" s="21" t="s">
        <v>70</v>
      </c>
      <c r="C10" s="35"/>
      <c r="D10" s="35"/>
      <c r="E10" s="35"/>
      <c r="F10" s="35"/>
      <c r="G10" s="35"/>
      <c r="H10" s="35"/>
      <c r="I10" s="35"/>
      <c r="J10" s="35"/>
      <c r="K10" s="35"/>
      <c r="L10" s="35"/>
      <c r="M10" s="35"/>
      <c r="O10" s="35"/>
      <c r="P10" s="35"/>
      <c r="Q10" s="35"/>
    </row>
    <row r="11" spans="1:17" ht="15" customHeight="1">
      <c r="A11" s="23"/>
      <c r="L11" s="66"/>
      <c r="Q11" s="35"/>
    </row>
    <row r="12" spans="1:17" ht="16.5" customHeight="1" thickBot="1">
      <c r="A12" s="23"/>
      <c r="L12" s="66"/>
    </row>
    <row r="13" spans="1:17" ht="12.75" customHeight="1" thickBot="1">
      <c r="A13" s="273" t="s">
        <v>43</v>
      </c>
      <c r="B13" s="256" t="s">
        <v>28</v>
      </c>
      <c r="C13" s="257"/>
      <c r="D13" s="258"/>
      <c r="E13" s="256" t="s">
        <v>29</v>
      </c>
      <c r="F13" s="257"/>
      <c r="G13" s="258"/>
      <c r="H13" s="256" t="s">
        <v>30</v>
      </c>
      <c r="I13" s="257"/>
      <c r="J13" s="258"/>
      <c r="K13" s="256" t="s">
        <v>31</v>
      </c>
      <c r="L13" s="257"/>
      <c r="M13" s="258"/>
      <c r="N13" s="256" t="s">
        <v>27</v>
      </c>
      <c r="O13" s="257"/>
      <c r="P13" s="258"/>
    </row>
    <row r="14" spans="1:17" ht="44.25" customHeight="1" thickBot="1">
      <c r="A14" s="274"/>
      <c r="B14" s="38" t="s">
        <v>71</v>
      </c>
      <c r="C14" s="39" t="s">
        <v>59</v>
      </c>
      <c r="D14" s="40" t="s">
        <v>46</v>
      </c>
      <c r="E14" s="38" t="s">
        <v>71</v>
      </c>
      <c r="F14" s="39" t="s">
        <v>59</v>
      </c>
      <c r="G14" s="40" t="s">
        <v>46</v>
      </c>
      <c r="H14" s="38" t="s">
        <v>71</v>
      </c>
      <c r="I14" s="39" t="s">
        <v>59</v>
      </c>
      <c r="J14" s="40" t="s">
        <v>46</v>
      </c>
      <c r="K14" s="38" t="s">
        <v>71</v>
      </c>
      <c r="L14" s="39" t="s">
        <v>59</v>
      </c>
      <c r="M14" s="40" t="s">
        <v>46</v>
      </c>
      <c r="N14" s="38" t="s">
        <v>71</v>
      </c>
      <c r="O14" s="39" t="s">
        <v>59</v>
      </c>
      <c r="P14" s="40" t="s">
        <v>46</v>
      </c>
    </row>
    <row r="15" spans="1:17" ht="12.75" customHeight="1">
      <c r="A15" s="105">
        <v>2008</v>
      </c>
      <c r="B15" s="129">
        <v>0</v>
      </c>
      <c r="C15" s="129">
        <v>15032</v>
      </c>
      <c r="D15" s="130">
        <f t="shared" ref="D15:D30" si="0">IF(C15=0, "NA", B15/C15)</f>
        <v>0</v>
      </c>
      <c r="E15" s="129">
        <v>0</v>
      </c>
      <c r="F15" s="129">
        <v>973</v>
      </c>
      <c r="G15" s="130">
        <f t="shared" ref="G15:G30" si="1">IF(F15=0, "NA", E15/F15)</f>
        <v>0</v>
      </c>
      <c r="H15" s="129">
        <v>0</v>
      </c>
      <c r="I15" s="129">
        <v>8</v>
      </c>
      <c r="J15" s="130">
        <f t="shared" ref="J15:J29" si="2">IF(I15=0, "NA", H15/I15)</f>
        <v>0</v>
      </c>
      <c r="K15" s="129">
        <v>0</v>
      </c>
      <c r="L15" s="129">
        <v>190</v>
      </c>
      <c r="M15" s="130">
        <f t="shared" ref="M15:M30" si="3">IF(L15=0, "NA", K15/L15)</f>
        <v>0</v>
      </c>
      <c r="N15" s="149">
        <f>SUM(K15,H15,E15,B15)</f>
        <v>0</v>
      </c>
      <c r="O15" s="129">
        <f>SUM(L15,I15,F15,C15)</f>
        <v>16203</v>
      </c>
      <c r="P15" s="130">
        <f>IF(O15=0, "NA", N15/O15)</f>
        <v>0</v>
      </c>
      <c r="Q15" s="17"/>
    </row>
    <row r="16" spans="1:17" ht="13.5" customHeight="1">
      <c r="A16" s="105">
        <v>2009</v>
      </c>
      <c r="B16" s="129">
        <v>2858</v>
      </c>
      <c r="C16" s="72">
        <v>10907</v>
      </c>
      <c r="D16" s="68">
        <f t="shared" si="0"/>
        <v>0.26203355643164938</v>
      </c>
      <c r="E16" s="72">
        <v>195</v>
      </c>
      <c r="F16" s="72">
        <v>715</v>
      </c>
      <c r="G16" s="68">
        <f t="shared" si="1"/>
        <v>0.27272727272727271</v>
      </c>
      <c r="H16" s="72">
        <v>9</v>
      </c>
      <c r="I16" s="72">
        <v>27</v>
      </c>
      <c r="J16" s="68">
        <f t="shared" si="2"/>
        <v>0.33333333333333331</v>
      </c>
      <c r="K16" s="72">
        <v>29</v>
      </c>
      <c r="L16" s="72">
        <v>59</v>
      </c>
      <c r="M16" s="68">
        <f t="shared" si="3"/>
        <v>0.49152542372881358</v>
      </c>
      <c r="N16" s="117">
        <f t="shared" ref="N16:O30" si="4">SUM(K16,H16,E16,B16)</f>
        <v>3091</v>
      </c>
      <c r="O16" s="72">
        <f t="shared" si="4"/>
        <v>11708</v>
      </c>
      <c r="P16" s="68">
        <f>IF(O16=0, "NA", N16/O16)</f>
        <v>0.26400751622822</v>
      </c>
      <c r="Q16" s="17"/>
    </row>
    <row r="17" spans="1:19" ht="12.75" customHeight="1">
      <c r="A17" s="105">
        <v>2010</v>
      </c>
      <c r="B17" s="129">
        <v>3028</v>
      </c>
      <c r="C17" s="72">
        <v>12692</v>
      </c>
      <c r="D17" s="68">
        <f t="shared" si="0"/>
        <v>0.23857548061771194</v>
      </c>
      <c r="E17" s="72">
        <v>202</v>
      </c>
      <c r="F17" s="72">
        <v>717</v>
      </c>
      <c r="G17" s="68">
        <f t="shared" si="1"/>
        <v>0.28172942817294283</v>
      </c>
      <c r="H17" s="72">
        <v>25</v>
      </c>
      <c r="I17" s="72">
        <v>56</v>
      </c>
      <c r="J17" s="68">
        <f t="shared" si="2"/>
        <v>0.44642857142857145</v>
      </c>
      <c r="K17" s="72">
        <v>39</v>
      </c>
      <c r="L17" s="72">
        <v>77</v>
      </c>
      <c r="M17" s="68">
        <f t="shared" si="3"/>
        <v>0.50649350649350644</v>
      </c>
      <c r="N17" s="117">
        <f t="shared" si="4"/>
        <v>3294</v>
      </c>
      <c r="O17" s="72">
        <f t="shared" si="4"/>
        <v>13542</v>
      </c>
      <c r="P17" s="68">
        <f t="shared" ref="P17:P30" si="5">IF(O17=0, "NA", N17/O17)</f>
        <v>0.24324324324324326</v>
      </c>
      <c r="Q17" s="17"/>
    </row>
    <row r="18" spans="1:19">
      <c r="A18" s="105">
        <v>2011</v>
      </c>
      <c r="B18" s="129">
        <v>2880</v>
      </c>
      <c r="C18" s="72">
        <v>13007</v>
      </c>
      <c r="D18" s="68">
        <f t="shared" si="0"/>
        <v>0.22141923579610978</v>
      </c>
      <c r="E18" s="72">
        <v>285</v>
      </c>
      <c r="F18" s="72">
        <v>1127</v>
      </c>
      <c r="G18" s="68">
        <f t="shared" si="1"/>
        <v>0.25288376220053238</v>
      </c>
      <c r="H18" s="72">
        <v>39</v>
      </c>
      <c r="I18" s="72">
        <v>116</v>
      </c>
      <c r="J18" s="68">
        <f t="shared" si="2"/>
        <v>0.33620689655172414</v>
      </c>
      <c r="K18" s="72">
        <v>167</v>
      </c>
      <c r="L18" s="72">
        <v>375</v>
      </c>
      <c r="M18" s="68">
        <f t="shared" si="3"/>
        <v>0.44533333333333336</v>
      </c>
      <c r="N18" s="117">
        <f t="shared" si="4"/>
        <v>3371</v>
      </c>
      <c r="O18" s="72">
        <f t="shared" si="4"/>
        <v>14625</v>
      </c>
      <c r="P18" s="68">
        <f t="shared" si="5"/>
        <v>0.2304957264957265</v>
      </c>
      <c r="Q18" s="17"/>
    </row>
    <row r="19" spans="1:19">
      <c r="A19" s="105">
        <v>2012</v>
      </c>
      <c r="B19" s="129">
        <v>2493</v>
      </c>
      <c r="C19" s="72">
        <v>12428</v>
      </c>
      <c r="D19" s="68">
        <f t="shared" si="0"/>
        <v>0.20059542967492758</v>
      </c>
      <c r="E19" s="72">
        <v>265</v>
      </c>
      <c r="F19" s="72">
        <v>996</v>
      </c>
      <c r="G19" s="68">
        <f t="shared" si="1"/>
        <v>0.26606425702811243</v>
      </c>
      <c r="H19" s="72">
        <v>43</v>
      </c>
      <c r="I19" s="72">
        <v>152</v>
      </c>
      <c r="J19" s="68">
        <f t="shared" si="2"/>
        <v>0.28289473684210525</v>
      </c>
      <c r="K19" s="72">
        <v>131</v>
      </c>
      <c r="L19" s="72">
        <v>312</v>
      </c>
      <c r="M19" s="68">
        <f t="shared" si="3"/>
        <v>0.41987179487179488</v>
      </c>
      <c r="N19" s="117">
        <f t="shared" si="4"/>
        <v>2932</v>
      </c>
      <c r="O19" s="72">
        <f t="shared" si="4"/>
        <v>13888</v>
      </c>
      <c r="P19" s="68">
        <f t="shared" si="5"/>
        <v>0.21111751152073732</v>
      </c>
      <c r="Q19" s="17"/>
    </row>
    <row r="20" spans="1:19">
      <c r="A20" s="105">
        <v>2013</v>
      </c>
      <c r="B20" s="129">
        <v>2260</v>
      </c>
      <c r="C20" s="72">
        <v>11578</v>
      </c>
      <c r="D20" s="68">
        <f t="shared" si="0"/>
        <v>0.19519778891000172</v>
      </c>
      <c r="E20" s="72">
        <v>237</v>
      </c>
      <c r="F20" s="72">
        <v>902</v>
      </c>
      <c r="G20" s="68">
        <f t="shared" si="1"/>
        <v>0.26274944567627495</v>
      </c>
      <c r="H20" s="72">
        <v>36</v>
      </c>
      <c r="I20" s="72">
        <v>163</v>
      </c>
      <c r="J20" s="68">
        <f t="shared" si="2"/>
        <v>0.22085889570552147</v>
      </c>
      <c r="K20" s="72">
        <v>113</v>
      </c>
      <c r="L20" s="72">
        <v>296</v>
      </c>
      <c r="M20" s="68">
        <f t="shared" si="3"/>
        <v>0.38175675675675674</v>
      </c>
      <c r="N20" s="117">
        <f t="shared" si="4"/>
        <v>2646</v>
      </c>
      <c r="O20" s="72">
        <f t="shared" si="4"/>
        <v>12939</v>
      </c>
      <c r="P20" s="68">
        <f t="shared" si="5"/>
        <v>0.20449802921400417</v>
      </c>
      <c r="Q20" s="17"/>
    </row>
    <row r="21" spans="1:19">
      <c r="A21" s="105">
        <v>2014</v>
      </c>
      <c r="B21" s="129">
        <v>1894</v>
      </c>
      <c r="C21" s="72">
        <v>10343</v>
      </c>
      <c r="D21" s="68">
        <f t="shared" si="0"/>
        <v>0.18311901769312577</v>
      </c>
      <c r="E21" s="72">
        <v>212</v>
      </c>
      <c r="F21" s="72">
        <v>947</v>
      </c>
      <c r="G21" s="68">
        <f t="shared" si="1"/>
        <v>0.2238648363252376</v>
      </c>
      <c r="H21" s="72">
        <v>53</v>
      </c>
      <c r="I21" s="72">
        <v>287</v>
      </c>
      <c r="J21" s="68">
        <f t="shared" si="2"/>
        <v>0.18466898954703834</v>
      </c>
      <c r="K21" s="72">
        <v>108</v>
      </c>
      <c r="L21" s="72">
        <v>271</v>
      </c>
      <c r="M21" s="68">
        <f t="shared" si="3"/>
        <v>0.39852398523985239</v>
      </c>
      <c r="N21" s="117">
        <f t="shared" si="4"/>
        <v>2267</v>
      </c>
      <c r="O21" s="72">
        <f t="shared" si="4"/>
        <v>11848</v>
      </c>
      <c r="P21" s="68">
        <f t="shared" si="5"/>
        <v>0.19134031060094531</v>
      </c>
      <c r="Q21" s="17"/>
    </row>
    <row r="22" spans="1:19">
      <c r="A22" s="105">
        <v>2015</v>
      </c>
      <c r="B22" s="129">
        <v>1589</v>
      </c>
      <c r="C22" s="72">
        <v>9912</v>
      </c>
      <c r="D22" s="68">
        <f t="shared" si="0"/>
        <v>0.16031073446327684</v>
      </c>
      <c r="E22" s="72">
        <v>260</v>
      </c>
      <c r="F22" s="72">
        <v>1196</v>
      </c>
      <c r="G22" s="68">
        <f t="shared" si="1"/>
        <v>0.21739130434782608</v>
      </c>
      <c r="H22" s="72">
        <v>29</v>
      </c>
      <c r="I22" s="72">
        <v>159</v>
      </c>
      <c r="J22" s="68">
        <f t="shared" si="2"/>
        <v>0.18238993710691823</v>
      </c>
      <c r="K22" s="72">
        <v>161</v>
      </c>
      <c r="L22" s="72">
        <v>525</v>
      </c>
      <c r="M22" s="68">
        <f t="shared" si="3"/>
        <v>0.30666666666666664</v>
      </c>
      <c r="N22" s="117">
        <f t="shared" si="4"/>
        <v>2039</v>
      </c>
      <c r="O22" s="72">
        <f t="shared" si="4"/>
        <v>11792</v>
      </c>
      <c r="P22" s="68">
        <f t="shared" si="5"/>
        <v>0.17291383989145184</v>
      </c>
      <c r="Q22" s="17"/>
      <c r="S22" s="218"/>
    </row>
    <row r="23" spans="1:19">
      <c r="A23" s="105">
        <v>2016</v>
      </c>
      <c r="B23" s="129">
        <v>1220</v>
      </c>
      <c r="C23" s="72">
        <v>7969</v>
      </c>
      <c r="D23" s="68">
        <f t="shared" si="0"/>
        <v>0.15309323629062618</v>
      </c>
      <c r="E23" s="72">
        <v>200</v>
      </c>
      <c r="F23" s="72">
        <v>964</v>
      </c>
      <c r="G23" s="68">
        <f t="shared" si="1"/>
        <v>0.2074688796680498</v>
      </c>
      <c r="H23" s="72">
        <v>4</v>
      </c>
      <c r="I23" s="72">
        <v>85</v>
      </c>
      <c r="J23" s="68">
        <f t="shared" si="2"/>
        <v>4.7058823529411764E-2</v>
      </c>
      <c r="K23" s="72">
        <v>110</v>
      </c>
      <c r="L23" s="72">
        <v>412</v>
      </c>
      <c r="M23" s="68">
        <f t="shared" si="3"/>
        <v>0.26699029126213591</v>
      </c>
      <c r="N23" s="117">
        <f t="shared" si="4"/>
        <v>1534</v>
      </c>
      <c r="O23" s="72">
        <f t="shared" si="4"/>
        <v>9430</v>
      </c>
      <c r="P23" s="68">
        <f t="shared" si="5"/>
        <v>0.16267232237539767</v>
      </c>
      <c r="Q23" s="17"/>
    </row>
    <row r="24" spans="1:19">
      <c r="A24" s="105">
        <v>2017</v>
      </c>
      <c r="B24" s="129">
        <v>919</v>
      </c>
      <c r="C24" s="72">
        <v>6740</v>
      </c>
      <c r="D24" s="68">
        <f t="shared" si="0"/>
        <v>0.13635014836795253</v>
      </c>
      <c r="E24" s="72">
        <v>152</v>
      </c>
      <c r="F24" s="72">
        <v>699</v>
      </c>
      <c r="G24" s="68">
        <f t="shared" si="1"/>
        <v>0.21745350500715308</v>
      </c>
      <c r="H24" s="72">
        <v>4</v>
      </c>
      <c r="I24" s="72">
        <v>37</v>
      </c>
      <c r="J24" s="68">
        <f t="shared" si="2"/>
        <v>0.10810810810810811</v>
      </c>
      <c r="K24" s="72">
        <v>118</v>
      </c>
      <c r="L24" s="72">
        <v>387</v>
      </c>
      <c r="M24" s="68">
        <f t="shared" si="3"/>
        <v>0.30490956072351422</v>
      </c>
      <c r="N24" s="117">
        <f t="shared" si="4"/>
        <v>1193</v>
      </c>
      <c r="O24" s="72">
        <f t="shared" si="4"/>
        <v>7863</v>
      </c>
      <c r="P24" s="68">
        <f t="shared" si="5"/>
        <v>0.15172326084191784</v>
      </c>
      <c r="Q24" s="17"/>
    </row>
    <row r="25" spans="1:19">
      <c r="A25" s="105">
        <v>2018</v>
      </c>
      <c r="B25" s="129">
        <v>628</v>
      </c>
      <c r="C25" s="72">
        <v>5714</v>
      </c>
      <c r="D25" s="68">
        <f t="shared" si="0"/>
        <v>0.10990549527476373</v>
      </c>
      <c r="E25" s="72">
        <v>81</v>
      </c>
      <c r="F25" s="72">
        <v>435</v>
      </c>
      <c r="G25" s="68">
        <f t="shared" si="1"/>
        <v>0.18620689655172415</v>
      </c>
      <c r="H25" s="72">
        <v>12</v>
      </c>
      <c r="I25" s="72">
        <v>79</v>
      </c>
      <c r="J25" s="68">
        <f t="shared" si="2"/>
        <v>0.15189873417721519</v>
      </c>
      <c r="K25" s="72">
        <v>71</v>
      </c>
      <c r="L25" s="72">
        <v>281</v>
      </c>
      <c r="M25" s="68">
        <f t="shared" si="3"/>
        <v>0.25266903914590749</v>
      </c>
      <c r="N25" s="117">
        <f t="shared" si="4"/>
        <v>792</v>
      </c>
      <c r="O25" s="72">
        <f t="shared" si="4"/>
        <v>6509</v>
      </c>
      <c r="P25" s="68">
        <f t="shared" si="5"/>
        <v>0.1216776770625288</v>
      </c>
      <c r="Q25" s="17"/>
    </row>
    <row r="26" spans="1:19">
      <c r="A26" s="105">
        <v>2019</v>
      </c>
      <c r="B26" s="129">
        <v>608</v>
      </c>
      <c r="C26" s="72">
        <v>6095</v>
      </c>
      <c r="D26" s="68">
        <f t="shared" si="0"/>
        <v>9.9753896636587361E-2</v>
      </c>
      <c r="E26" s="72">
        <v>90</v>
      </c>
      <c r="F26" s="72">
        <v>481</v>
      </c>
      <c r="G26" s="68">
        <f t="shared" si="1"/>
        <v>0.18711018711018712</v>
      </c>
      <c r="H26" s="72">
        <v>3</v>
      </c>
      <c r="I26" s="72">
        <v>11</v>
      </c>
      <c r="J26" s="68">
        <f t="shared" si="2"/>
        <v>0.27272727272727271</v>
      </c>
      <c r="K26" s="72">
        <v>79</v>
      </c>
      <c r="L26" s="72">
        <v>328</v>
      </c>
      <c r="M26" s="68">
        <f t="shared" si="3"/>
        <v>0.24085365853658536</v>
      </c>
      <c r="N26" s="117">
        <f t="shared" si="4"/>
        <v>780</v>
      </c>
      <c r="O26" s="72">
        <f t="shared" si="4"/>
        <v>6915</v>
      </c>
      <c r="P26" s="68">
        <f t="shared" si="5"/>
        <v>0.11279826464208242</v>
      </c>
      <c r="Q26" s="17"/>
    </row>
    <row r="27" spans="1:19">
      <c r="A27" s="105">
        <v>2020</v>
      </c>
      <c r="B27" s="129">
        <v>601</v>
      </c>
      <c r="C27" s="72">
        <v>3690</v>
      </c>
      <c r="D27" s="68">
        <f t="shared" si="0"/>
        <v>0.16287262872628727</v>
      </c>
      <c r="E27" s="72">
        <v>43</v>
      </c>
      <c r="F27" s="72">
        <v>363</v>
      </c>
      <c r="G27" s="68">
        <f t="shared" si="1"/>
        <v>0.1184573002754821</v>
      </c>
      <c r="H27" s="72">
        <v>1</v>
      </c>
      <c r="I27" s="72">
        <v>39</v>
      </c>
      <c r="J27" s="68">
        <f t="shared" si="2"/>
        <v>2.564102564102564E-2</v>
      </c>
      <c r="K27" s="72">
        <v>43</v>
      </c>
      <c r="L27" s="72">
        <v>240</v>
      </c>
      <c r="M27" s="68">
        <f t="shared" si="3"/>
        <v>0.17916666666666667</v>
      </c>
      <c r="N27" s="117">
        <f t="shared" si="4"/>
        <v>688</v>
      </c>
      <c r="O27" s="72">
        <f t="shared" si="4"/>
        <v>4332</v>
      </c>
      <c r="P27" s="68">
        <f t="shared" si="5"/>
        <v>0.15881809787626963</v>
      </c>
      <c r="Q27" s="17"/>
    </row>
    <row r="28" spans="1:19">
      <c r="A28" s="105">
        <v>2021</v>
      </c>
      <c r="B28" s="129">
        <v>457</v>
      </c>
      <c r="C28" s="72">
        <v>3084</v>
      </c>
      <c r="D28" s="68">
        <f t="shared" si="0"/>
        <v>0.14818417639429313</v>
      </c>
      <c r="E28" s="72">
        <v>82</v>
      </c>
      <c r="F28" s="72">
        <v>312</v>
      </c>
      <c r="G28" s="68">
        <f t="shared" si="1"/>
        <v>0.26282051282051283</v>
      </c>
      <c r="H28" s="72">
        <v>5</v>
      </c>
      <c r="I28" s="72">
        <v>56</v>
      </c>
      <c r="J28" s="68">
        <f t="shared" si="2"/>
        <v>8.9285714285714288E-2</v>
      </c>
      <c r="K28" s="72">
        <v>30</v>
      </c>
      <c r="L28" s="72">
        <v>147</v>
      </c>
      <c r="M28" s="68">
        <f t="shared" si="3"/>
        <v>0.20408163265306123</v>
      </c>
      <c r="N28" s="117">
        <f t="shared" si="4"/>
        <v>574</v>
      </c>
      <c r="O28" s="72">
        <f t="shared" si="4"/>
        <v>3599</v>
      </c>
      <c r="P28" s="68">
        <f t="shared" si="5"/>
        <v>0.1594887468741317</v>
      </c>
      <c r="Q28" s="17"/>
    </row>
    <row r="29" spans="1:19">
      <c r="A29" s="105">
        <v>2022</v>
      </c>
      <c r="B29" s="129">
        <v>89</v>
      </c>
      <c r="C29" s="72">
        <v>715</v>
      </c>
      <c r="D29" s="68">
        <f t="shared" si="0"/>
        <v>0.12447552447552447</v>
      </c>
      <c r="E29" s="72">
        <v>50</v>
      </c>
      <c r="F29" s="72">
        <v>137</v>
      </c>
      <c r="G29" s="68">
        <f t="shared" si="1"/>
        <v>0.36496350364963503</v>
      </c>
      <c r="H29" s="72">
        <v>2</v>
      </c>
      <c r="I29" s="72">
        <v>5</v>
      </c>
      <c r="J29" s="68">
        <f t="shared" si="2"/>
        <v>0.4</v>
      </c>
      <c r="K29" s="72">
        <v>9</v>
      </c>
      <c r="L29" s="72">
        <v>50</v>
      </c>
      <c r="M29" s="68">
        <f t="shared" si="3"/>
        <v>0.18</v>
      </c>
      <c r="N29" s="117">
        <f t="shared" si="4"/>
        <v>150</v>
      </c>
      <c r="O29" s="72">
        <f t="shared" si="4"/>
        <v>907</v>
      </c>
      <c r="P29" s="68">
        <f t="shared" si="5"/>
        <v>0.16538037486218302</v>
      </c>
      <c r="Q29" s="17"/>
    </row>
    <row r="30" spans="1:19" ht="13" thickBot="1">
      <c r="A30" s="105">
        <v>2023</v>
      </c>
      <c r="B30" s="115">
        <v>15</v>
      </c>
      <c r="C30" s="115">
        <v>58</v>
      </c>
      <c r="D30" s="87">
        <f t="shared" si="0"/>
        <v>0.25862068965517243</v>
      </c>
      <c r="E30" s="115">
        <v>0</v>
      </c>
      <c r="F30" s="115">
        <v>3</v>
      </c>
      <c r="G30" s="87">
        <f t="shared" si="1"/>
        <v>0</v>
      </c>
      <c r="H30" s="115"/>
      <c r="I30" s="115"/>
      <c r="J30" s="87"/>
      <c r="K30" s="115">
        <v>0</v>
      </c>
      <c r="L30" s="115">
        <v>1</v>
      </c>
      <c r="M30" s="87">
        <f t="shared" si="3"/>
        <v>0</v>
      </c>
      <c r="N30" s="118">
        <f t="shared" si="4"/>
        <v>15</v>
      </c>
      <c r="O30" s="115">
        <f t="shared" si="4"/>
        <v>62</v>
      </c>
      <c r="P30" s="87">
        <f t="shared" si="5"/>
        <v>0.24193548387096775</v>
      </c>
      <c r="Q30" s="17"/>
    </row>
    <row r="31" spans="1:19" ht="13.5" thickBot="1">
      <c r="A31" s="13" t="s">
        <v>27</v>
      </c>
      <c r="B31" s="111">
        <f>SUM(B15:B30)</f>
        <v>21539</v>
      </c>
      <c r="C31" s="112">
        <f>SUM(C15:C30)</f>
        <v>129964</v>
      </c>
      <c r="D31" s="113">
        <f>B31/C31</f>
        <v>0.16573050998738112</v>
      </c>
      <c r="E31" s="111">
        <f>SUM(E15:E30)</f>
        <v>2354</v>
      </c>
      <c r="F31" s="112">
        <f>SUM(F15:F30)</f>
        <v>10967</v>
      </c>
      <c r="G31" s="113">
        <f>E31/F31</f>
        <v>0.21464393179538616</v>
      </c>
      <c r="H31" s="111">
        <f>SUM(H15:H30)</f>
        <v>265</v>
      </c>
      <c r="I31" s="112">
        <f>SUM(I15:I30)</f>
        <v>1280</v>
      </c>
      <c r="J31" s="113">
        <f>H31/I31</f>
        <v>0.20703125</v>
      </c>
      <c r="K31" s="111">
        <f>SUM(K15:K30)</f>
        <v>1208</v>
      </c>
      <c r="L31" s="112">
        <f>SUM(L15:L30)</f>
        <v>3951</v>
      </c>
      <c r="M31" s="113">
        <f>K31/L31</f>
        <v>0.30574538091622372</v>
      </c>
      <c r="N31" s="111">
        <f>SUM(N15:N30)</f>
        <v>25366</v>
      </c>
      <c r="O31" s="112">
        <f>SUM(O15:O30)</f>
        <v>146162</v>
      </c>
      <c r="P31" s="113">
        <f>N31/O31</f>
        <v>0.17354716000054735</v>
      </c>
      <c r="Q31" s="17"/>
    </row>
    <row r="32" spans="1:19" ht="13">
      <c r="A32" s="31"/>
      <c r="B32" s="80"/>
      <c r="C32" s="80"/>
      <c r="D32" s="95"/>
      <c r="E32" s="80"/>
      <c r="F32" s="80"/>
      <c r="G32" s="95"/>
      <c r="H32" s="80"/>
      <c r="I32" s="80"/>
      <c r="J32" s="95"/>
      <c r="K32" s="80"/>
      <c r="L32" s="80"/>
      <c r="M32" s="95"/>
      <c r="N32" s="80"/>
      <c r="O32" s="80"/>
      <c r="P32" s="95"/>
      <c r="Q32" s="17"/>
    </row>
    <row r="33" spans="1:17">
      <c r="O33" s="17"/>
      <c r="P33" s="17"/>
      <c r="Q33" s="71"/>
    </row>
    <row r="34" spans="1:17" ht="13">
      <c r="N34" s="98"/>
      <c r="O34" s="121"/>
      <c r="P34" s="98"/>
      <c r="Q34" s="98"/>
    </row>
    <row r="37" spans="1:17" ht="26.25" customHeight="1"/>
    <row r="41" spans="1:17" s="66" customFormat="1">
      <c r="A41"/>
      <c r="B41"/>
    </row>
    <row r="47" spans="1:17" ht="13.5" customHeight="1"/>
    <row r="53" ht="13.5" customHeight="1"/>
    <row r="55" ht="12.75" customHeight="1"/>
    <row r="69" spans="14:17" ht="13">
      <c r="N69" s="81"/>
    </row>
    <row r="70" spans="14:17" ht="13">
      <c r="N70" s="81"/>
    </row>
    <row r="71" spans="14:17" ht="13">
      <c r="N71" s="81"/>
    </row>
    <row r="72" spans="14:17">
      <c r="N72" s="83"/>
      <c r="O72" s="78"/>
    </row>
    <row r="73" spans="14:17">
      <c r="N73" s="83"/>
      <c r="O73" s="78"/>
    </row>
    <row r="74" spans="14:17">
      <c r="N74" s="83"/>
      <c r="O74" s="78"/>
    </row>
    <row r="75" spans="14:17" ht="12" customHeight="1">
      <c r="N75" s="83"/>
      <c r="O75" s="83"/>
    </row>
    <row r="76" spans="14:17" ht="13.5" customHeight="1">
      <c r="N76" s="83"/>
      <c r="O76" s="83"/>
    </row>
    <row r="77" spans="14:17">
      <c r="N77" s="83"/>
      <c r="O77" s="83"/>
      <c r="P77" s="78"/>
      <c r="Q77" s="83"/>
    </row>
    <row r="78" spans="14:17">
      <c r="N78" s="83"/>
      <c r="O78" s="83"/>
      <c r="P78" s="78"/>
      <c r="Q78" s="83"/>
    </row>
    <row r="79" spans="14:17">
      <c r="N79" s="83"/>
      <c r="O79" s="83"/>
      <c r="P79" s="78"/>
      <c r="Q79" s="83"/>
    </row>
    <row r="80" spans="14:17">
      <c r="N80" s="83"/>
      <c r="O80" s="83"/>
      <c r="P80" s="78"/>
      <c r="Q80" s="83"/>
    </row>
    <row r="81" spans="15:17" ht="13">
      <c r="P81" s="205"/>
      <c r="Q81" s="100"/>
    </row>
    <row r="82" spans="15:17" ht="13">
      <c r="P82" s="205"/>
      <c r="Q82" s="100"/>
    </row>
    <row r="83" spans="15:17">
      <c r="O83" s="66"/>
    </row>
    <row r="84" spans="15:17">
      <c r="O84" s="17"/>
      <c r="Q84" s="122"/>
    </row>
    <row r="86" spans="15:17" ht="13.5" customHeight="1">
      <c r="P86" s="205"/>
      <c r="Q86" s="100"/>
    </row>
    <row r="87" spans="15:17" ht="13">
      <c r="P87" s="205"/>
      <c r="Q87" s="100"/>
    </row>
    <row r="88" spans="15:17" ht="13">
      <c r="P88" s="205"/>
      <c r="Q88" s="100"/>
    </row>
    <row r="89" spans="15:17" ht="13">
      <c r="P89" s="205"/>
      <c r="Q89" s="100"/>
    </row>
    <row r="92" spans="15:17" ht="13">
      <c r="P92" s="99"/>
      <c r="Q92" s="99"/>
    </row>
    <row r="98" ht="13.9" customHeight="1"/>
  </sheetData>
  <mergeCells count="6">
    <mergeCell ref="H13:J13"/>
    <mergeCell ref="A13:A14"/>
    <mergeCell ref="B13:D13"/>
    <mergeCell ref="E13:G13"/>
    <mergeCell ref="N13:P13"/>
    <mergeCell ref="K13:M13"/>
  </mergeCells>
  <phoneticPr fontId="0" type="noConversion"/>
  <pageMargins left="0.75" right="0.75" top="1" bottom="1" header="0.5" footer="0.5"/>
  <pageSetup scale="38" orientation="landscape" r:id="rId1"/>
  <headerFooter alignWithMargins="0">
    <oddFooter>&amp;C&amp;14B-&amp;P-4</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pageSetUpPr fitToPage="1"/>
  </sheetPr>
  <dimension ref="A1:T101"/>
  <sheetViews>
    <sheetView zoomScaleNormal="100" workbookViewId="0"/>
  </sheetViews>
  <sheetFormatPr defaultColWidth="9.1796875" defaultRowHeight="12.5"/>
  <cols>
    <col min="1" max="1" width="11.7265625" style="15" customWidth="1"/>
    <col min="2" max="16" width="10.453125" style="15" customWidth="1"/>
    <col min="17" max="17" width="12.54296875" style="15" bestFit="1" customWidth="1"/>
    <col min="18" max="18" width="12.26953125" style="15" bestFit="1" customWidth="1"/>
    <col min="19" max="19" width="10.453125" style="15" customWidth="1"/>
    <col min="20" max="20" width="9.26953125" style="15" bestFit="1" customWidth="1"/>
    <col min="21" max="16384" width="9.1796875" style="15"/>
  </cols>
  <sheetData>
    <row r="1" spans="1:20" ht="25">
      <c r="A1" s="37" t="s">
        <v>21</v>
      </c>
      <c r="B1" s="66"/>
      <c r="C1" s="66"/>
      <c r="D1" s="66"/>
      <c r="E1" s="66"/>
      <c r="F1" s="66"/>
      <c r="G1" s="66"/>
      <c r="H1" s="66"/>
      <c r="I1" s="66"/>
      <c r="J1" s="66"/>
      <c r="K1" s="66"/>
      <c r="L1" s="66"/>
      <c r="M1" s="66"/>
      <c r="N1" s="66"/>
      <c r="O1" s="66"/>
      <c r="P1" s="66"/>
      <c r="Q1" s="66"/>
      <c r="R1" s="66"/>
      <c r="S1" s="66"/>
      <c r="T1" s="66"/>
    </row>
    <row r="2" spans="1:20" ht="18">
      <c r="A2" s="12" t="s">
        <v>72</v>
      </c>
      <c r="B2" s="1"/>
      <c r="C2" s="1"/>
      <c r="D2" s="1"/>
      <c r="E2" s="1"/>
      <c r="F2" s="1"/>
      <c r="G2" s="1"/>
      <c r="H2" s="1"/>
      <c r="I2" s="1"/>
      <c r="J2" s="1"/>
      <c r="K2" s="1"/>
      <c r="L2" s="1"/>
      <c r="M2" s="1"/>
      <c r="N2" s="1"/>
      <c r="O2" s="1"/>
      <c r="P2" s="1"/>
      <c r="Q2" s="1"/>
      <c r="R2" s="1"/>
      <c r="S2" s="1"/>
      <c r="T2" s="66"/>
    </row>
    <row r="3" spans="1:20" ht="15" customHeight="1">
      <c r="A3" s="10"/>
      <c r="B3" s="1"/>
      <c r="C3" s="1"/>
      <c r="D3" s="1"/>
      <c r="E3" s="1"/>
      <c r="F3" s="1"/>
      <c r="G3" s="1"/>
      <c r="H3" s="1"/>
      <c r="I3" s="1"/>
      <c r="J3" s="1"/>
      <c r="K3" s="1"/>
      <c r="L3" s="1"/>
      <c r="M3" s="1"/>
      <c r="N3" s="1"/>
      <c r="O3" s="1"/>
      <c r="P3" s="1"/>
      <c r="Q3" s="1"/>
      <c r="R3" s="1"/>
      <c r="S3" s="1"/>
      <c r="T3" s="66"/>
    </row>
    <row r="4" spans="1:20" ht="15" customHeight="1">
      <c r="A4" s="265" t="s">
        <v>73</v>
      </c>
      <c r="B4" s="265"/>
      <c r="C4" s="265"/>
      <c r="D4" s="265"/>
      <c r="E4" s="265"/>
      <c r="F4" s="265"/>
      <c r="G4" s="265"/>
      <c r="H4" s="265"/>
      <c r="I4" s="265"/>
      <c r="J4" s="265"/>
      <c r="K4" s="265"/>
      <c r="L4" s="265"/>
      <c r="M4" s="265"/>
      <c r="N4" s="265"/>
      <c r="O4" s="265"/>
      <c r="P4" s="265"/>
      <c r="Q4" s="265"/>
      <c r="R4" s="265"/>
      <c r="S4" s="265"/>
      <c r="T4" s="265"/>
    </row>
    <row r="5" spans="1:20" ht="14.5" thickBot="1">
      <c r="A5" s="237"/>
      <c r="B5" s="237"/>
      <c r="C5" s="237"/>
      <c r="D5" s="237"/>
      <c r="E5" s="237"/>
      <c r="F5" s="237"/>
      <c r="G5" s="237"/>
      <c r="H5" s="237"/>
      <c r="I5" s="237"/>
      <c r="J5" s="237"/>
      <c r="K5" s="237"/>
      <c r="L5" s="237"/>
      <c r="M5" s="237"/>
      <c r="N5" s="237"/>
      <c r="O5" s="237"/>
      <c r="P5" s="237"/>
      <c r="Q5" s="237"/>
      <c r="R5" s="237"/>
      <c r="S5" s="237"/>
      <c r="T5" s="66"/>
    </row>
    <row r="6" spans="1:20" s="25" customFormat="1" ht="12.75" customHeight="1" thickBot="1">
      <c r="A6" s="269" t="s">
        <v>24</v>
      </c>
      <c r="B6" s="275" t="s">
        <v>28</v>
      </c>
      <c r="C6" s="276"/>
      <c r="D6" s="277"/>
      <c r="E6" s="275" t="s">
        <v>29</v>
      </c>
      <c r="F6" s="276"/>
      <c r="G6" s="277"/>
      <c r="H6" s="275" t="s">
        <v>30</v>
      </c>
      <c r="I6" s="276"/>
      <c r="J6" s="277"/>
      <c r="K6" s="275" t="s">
        <v>31</v>
      </c>
      <c r="L6" s="276"/>
      <c r="M6" s="277"/>
      <c r="N6" s="275" t="s">
        <v>32</v>
      </c>
      <c r="O6" s="276"/>
      <c r="P6" s="277"/>
      <c r="Q6" s="275" t="s">
        <v>27</v>
      </c>
      <c r="R6" s="276"/>
      <c r="S6" s="277"/>
      <c r="T6" s="70"/>
    </row>
    <row r="7" spans="1:20" s="25" customFormat="1" ht="30" customHeight="1" thickBot="1">
      <c r="A7" s="270"/>
      <c r="B7" s="38" t="s">
        <v>52</v>
      </c>
      <c r="C7" s="39" t="s">
        <v>45</v>
      </c>
      <c r="D7" s="40" t="s">
        <v>53</v>
      </c>
      <c r="E7" s="150" t="s">
        <v>52</v>
      </c>
      <c r="F7" s="39" t="s">
        <v>45</v>
      </c>
      <c r="G7" s="40" t="s">
        <v>53</v>
      </c>
      <c r="H7" s="150" t="s">
        <v>52</v>
      </c>
      <c r="I7" s="39" t="s">
        <v>45</v>
      </c>
      <c r="J7" s="40" t="s">
        <v>53</v>
      </c>
      <c r="K7" s="150" t="s">
        <v>52</v>
      </c>
      <c r="L7" s="39" t="s">
        <v>45</v>
      </c>
      <c r="M7" s="40" t="s">
        <v>53</v>
      </c>
      <c r="N7" s="150" t="s">
        <v>52</v>
      </c>
      <c r="O7" s="39" t="s">
        <v>45</v>
      </c>
      <c r="P7" s="40" t="s">
        <v>53</v>
      </c>
      <c r="Q7" s="150" t="s">
        <v>52</v>
      </c>
      <c r="R7" s="39" t="s">
        <v>45</v>
      </c>
      <c r="S7" s="40" t="s">
        <v>53</v>
      </c>
      <c r="T7" s="70"/>
    </row>
    <row r="8" spans="1:20">
      <c r="A8" s="105">
        <v>2008</v>
      </c>
      <c r="B8" s="154">
        <v>129429</v>
      </c>
      <c r="C8" s="155">
        <v>144880</v>
      </c>
      <c r="D8" s="130">
        <f t="shared" ref="D8:D23" si="0">IF(C8=0, "NA", B8/C8)</f>
        <v>0.89335311982330201</v>
      </c>
      <c r="E8" s="154">
        <v>4694</v>
      </c>
      <c r="F8" s="155">
        <v>5694</v>
      </c>
      <c r="G8" s="130">
        <f t="shared" ref="G8:G23" si="1">IF(F8=0, "NA", E8/F8)</f>
        <v>0.82437653670530386</v>
      </c>
      <c r="H8" s="154">
        <v>69</v>
      </c>
      <c r="I8" s="155">
        <v>77</v>
      </c>
      <c r="J8" s="130">
        <f t="shared" ref="J8:J22" si="2">IF(I8=0, "NA", H8/I8)</f>
        <v>0.89610389610389607</v>
      </c>
      <c r="K8" s="154">
        <v>1075</v>
      </c>
      <c r="L8" s="155">
        <v>1276</v>
      </c>
      <c r="M8" s="130">
        <f t="shared" ref="M8:M23" si="3">IF(L8=0, "NA", K8/L8)</f>
        <v>0.84247648902821315</v>
      </c>
      <c r="N8" s="154"/>
      <c r="O8" s="155"/>
      <c r="P8" s="130"/>
      <c r="Q8" s="154">
        <f>SUM(B8,E8,H8,K8,N8)</f>
        <v>135267</v>
      </c>
      <c r="R8" s="155">
        <f>SUM(C8,F8,I8,L8,O8)</f>
        <v>151927</v>
      </c>
      <c r="S8" s="130">
        <f t="shared" ref="S8:S23" si="4">IF(R8=0, "NA", Q8/R8)</f>
        <v>0.89034207217940198</v>
      </c>
      <c r="T8" s="66"/>
    </row>
    <row r="9" spans="1:20">
      <c r="A9" s="105">
        <v>2009</v>
      </c>
      <c r="B9" s="85">
        <v>114786</v>
      </c>
      <c r="C9" s="86">
        <v>125939</v>
      </c>
      <c r="D9" s="68">
        <f t="shared" si="0"/>
        <v>0.91144125330517156</v>
      </c>
      <c r="E9" s="85">
        <v>3452</v>
      </c>
      <c r="F9" s="86">
        <v>4184</v>
      </c>
      <c r="G9" s="68">
        <f t="shared" si="1"/>
        <v>0.82504780114722753</v>
      </c>
      <c r="H9" s="85">
        <v>80</v>
      </c>
      <c r="I9" s="86">
        <v>107</v>
      </c>
      <c r="J9" s="68">
        <f t="shared" si="2"/>
        <v>0.74766355140186913</v>
      </c>
      <c r="K9" s="85">
        <v>367</v>
      </c>
      <c r="L9" s="86">
        <v>426</v>
      </c>
      <c r="M9" s="68">
        <f t="shared" si="3"/>
        <v>0.86150234741784038</v>
      </c>
      <c r="N9" s="85"/>
      <c r="O9" s="86"/>
      <c r="P9" s="68"/>
      <c r="Q9" s="85">
        <f t="shared" ref="Q9:Q23" si="5">SUM(B9,E9,H9,K9,N9)</f>
        <v>118685</v>
      </c>
      <c r="R9" s="86">
        <f t="shared" ref="R9:R23" si="6">SUM(C9,F9,I9,L9,O9)</f>
        <v>130656</v>
      </c>
      <c r="S9" s="68">
        <f t="shared" si="4"/>
        <v>0.90837772471222145</v>
      </c>
      <c r="T9" s="66"/>
    </row>
    <row r="10" spans="1:20">
      <c r="A10" s="105">
        <v>2010</v>
      </c>
      <c r="B10" s="85">
        <v>158308</v>
      </c>
      <c r="C10" s="86">
        <v>171268</v>
      </c>
      <c r="D10" s="68">
        <f t="shared" si="0"/>
        <v>0.92432912161057523</v>
      </c>
      <c r="E10" s="85">
        <v>3500</v>
      </c>
      <c r="F10" s="86">
        <v>4231</v>
      </c>
      <c r="G10" s="68">
        <f t="shared" si="1"/>
        <v>0.8272276057669582</v>
      </c>
      <c r="H10" s="85">
        <v>180</v>
      </c>
      <c r="I10" s="86">
        <v>237</v>
      </c>
      <c r="J10" s="68">
        <f t="shared" si="2"/>
        <v>0.759493670886076</v>
      </c>
      <c r="K10" s="85">
        <v>402</v>
      </c>
      <c r="L10" s="86">
        <v>483</v>
      </c>
      <c r="M10" s="68">
        <f t="shared" si="3"/>
        <v>0.83229813664596275</v>
      </c>
      <c r="N10" s="85"/>
      <c r="O10" s="86"/>
      <c r="P10" s="68"/>
      <c r="Q10" s="85">
        <f t="shared" si="5"/>
        <v>162390</v>
      </c>
      <c r="R10" s="86">
        <f t="shared" si="6"/>
        <v>176219</v>
      </c>
      <c r="S10" s="68">
        <f t="shared" si="4"/>
        <v>0.9215237857438755</v>
      </c>
      <c r="T10" s="66"/>
    </row>
    <row r="11" spans="1:20">
      <c r="A11" s="105">
        <v>2011</v>
      </c>
      <c r="B11" s="85">
        <v>179872</v>
      </c>
      <c r="C11" s="86">
        <v>193113</v>
      </c>
      <c r="D11" s="68">
        <f t="shared" si="0"/>
        <v>0.93143392728609675</v>
      </c>
      <c r="E11" s="85">
        <v>6313</v>
      </c>
      <c r="F11" s="86">
        <v>7463</v>
      </c>
      <c r="G11" s="68">
        <f t="shared" si="1"/>
        <v>0.84590647192817903</v>
      </c>
      <c r="H11" s="85">
        <v>479</v>
      </c>
      <c r="I11" s="86">
        <v>596</v>
      </c>
      <c r="J11" s="68">
        <f t="shared" si="2"/>
        <v>0.80369127516778527</v>
      </c>
      <c r="K11" s="85">
        <v>1112</v>
      </c>
      <c r="L11" s="86">
        <v>1490</v>
      </c>
      <c r="M11" s="68">
        <f t="shared" si="3"/>
        <v>0.74630872483221478</v>
      </c>
      <c r="N11" s="85"/>
      <c r="O11" s="86"/>
      <c r="P11" s="68"/>
      <c r="Q11" s="85">
        <f t="shared" si="5"/>
        <v>187776</v>
      </c>
      <c r="R11" s="86">
        <f t="shared" si="6"/>
        <v>202662</v>
      </c>
      <c r="S11" s="68">
        <f t="shared" si="4"/>
        <v>0.92654765076827428</v>
      </c>
      <c r="T11" s="66"/>
    </row>
    <row r="12" spans="1:20">
      <c r="A12" s="105">
        <v>2012</v>
      </c>
      <c r="B12" s="85">
        <v>204806</v>
      </c>
      <c r="C12" s="86">
        <v>217386</v>
      </c>
      <c r="D12" s="68">
        <f t="shared" si="0"/>
        <v>0.94213058798634686</v>
      </c>
      <c r="E12" s="85">
        <v>6755</v>
      </c>
      <c r="F12" s="86">
        <v>7772</v>
      </c>
      <c r="G12" s="68">
        <f t="shared" si="1"/>
        <v>0.86914565105506947</v>
      </c>
      <c r="H12" s="85">
        <v>822</v>
      </c>
      <c r="I12" s="86">
        <v>974</v>
      </c>
      <c r="J12" s="68">
        <f t="shared" si="2"/>
        <v>0.84394250513347024</v>
      </c>
      <c r="K12" s="85">
        <v>1197</v>
      </c>
      <c r="L12" s="86">
        <v>1512</v>
      </c>
      <c r="M12" s="68">
        <f t="shared" si="3"/>
        <v>0.79166666666666663</v>
      </c>
      <c r="N12" s="85"/>
      <c r="O12" s="86"/>
      <c r="P12" s="68"/>
      <c r="Q12" s="85">
        <f t="shared" si="5"/>
        <v>213580</v>
      </c>
      <c r="R12" s="86">
        <f t="shared" si="6"/>
        <v>227644</v>
      </c>
      <c r="S12" s="68">
        <f t="shared" si="4"/>
        <v>0.93821932491082571</v>
      </c>
      <c r="T12" s="66"/>
    </row>
    <row r="13" spans="1:20">
      <c r="A13" s="105">
        <v>2013</v>
      </c>
      <c r="B13" s="85">
        <v>235344</v>
      </c>
      <c r="C13" s="86">
        <v>247076</v>
      </c>
      <c r="D13" s="68">
        <f t="shared" si="0"/>
        <v>0.9525166345577879</v>
      </c>
      <c r="E13" s="85">
        <v>6617</v>
      </c>
      <c r="F13" s="86">
        <v>7534</v>
      </c>
      <c r="G13" s="68">
        <f t="shared" si="1"/>
        <v>0.87828510751260946</v>
      </c>
      <c r="H13" s="85">
        <v>1086</v>
      </c>
      <c r="I13" s="86">
        <v>1250</v>
      </c>
      <c r="J13" s="68">
        <f t="shared" si="2"/>
        <v>0.86880000000000002</v>
      </c>
      <c r="K13" s="85">
        <v>1097</v>
      </c>
      <c r="L13" s="86">
        <v>1397</v>
      </c>
      <c r="M13" s="68">
        <f t="shared" si="3"/>
        <v>0.78525411596277739</v>
      </c>
      <c r="N13" s="85"/>
      <c r="O13" s="86"/>
      <c r="P13" s="68"/>
      <c r="Q13" s="85">
        <f t="shared" si="5"/>
        <v>244144</v>
      </c>
      <c r="R13" s="86">
        <f t="shared" si="6"/>
        <v>257257</v>
      </c>
      <c r="S13" s="68">
        <f t="shared" si="4"/>
        <v>0.94902762607042768</v>
      </c>
      <c r="T13" s="66"/>
    </row>
    <row r="14" spans="1:20">
      <c r="A14" s="105">
        <v>2014</v>
      </c>
      <c r="B14" s="85">
        <v>257196</v>
      </c>
      <c r="C14" s="86">
        <v>267672</v>
      </c>
      <c r="D14" s="68">
        <f t="shared" si="0"/>
        <v>0.96086254819331118</v>
      </c>
      <c r="E14" s="85">
        <v>7674</v>
      </c>
      <c r="F14" s="86">
        <v>8631</v>
      </c>
      <c r="G14" s="68">
        <f t="shared" si="1"/>
        <v>0.889120611748349</v>
      </c>
      <c r="H14" s="85">
        <v>2501</v>
      </c>
      <c r="I14" s="86">
        <v>2792</v>
      </c>
      <c r="J14" s="68">
        <f t="shared" si="2"/>
        <v>0.89577363896848139</v>
      </c>
      <c r="K14" s="85">
        <v>1056</v>
      </c>
      <c r="L14" s="86">
        <v>1331</v>
      </c>
      <c r="M14" s="68">
        <f t="shared" si="3"/>
        <v>0.79338842975206614</v>
      </c>
      <c r="N14" s="85">
        <v>17</v>
      </c>
      <c r="O14" s="86">
        <v>37</v>
      </c>
      <c r="P14" s="68">
        <f t="shared" ref="P14:P23" si="7">IF(O14=0, "NA", N14/O14)</f>
        <v>0.45945945945945948</v>
      </c>
      <c r="Q14" s="85">
        <f t="shared" si="5"/>
        <v>268444</v>
      </c>
      <c r="R14" s="86">
        <f t="shared" si="6"/>
        <v>280463</v>
      </c>
      <c r="S14" s="68">
        <f t="shared" si="4"/>
        <v>0.95714586237756849</v>
      </c>
      <c r="T14" s="66"/>
    </row>
    <row r="15" spans="1:20">
      <c r="A15" s="105">
        <v>2015</v>
      </c>
      <c r="B15" s="85">
        <v>298968</v>
      </c>
      <c r="C15" s="86">
        <v>308959</v>
      </c>
      <c r="D15" s="68">
        <f t="shared" si="0"/>
        <v>0.96766237591395621</v>
      </c>
      <c r="E15" s="85">
        <v>12868</v>
      </c>
      <c r="F15" s="86">
        <v>14078</v>
      </c>
      <c r="G15" s="68">
        <f t="shared" si="1"/>
        <v>0.91405029123455039</v>
      </c>
      <c r="H15" s="85">
        <v>2231</v>
      </c>
      <c r="I15" s="86">
        <v>2391</v>
      </c>
      <c r="J15" s="68">
        <f t="shared" si="2"/>
        <v>0.93308239230447509</v>
      </c>
      <c r="K15" s="85">
        <v>2433</v>
      </c>
      <c r="L15" s="86">
        <v>2966</v>
      </c>
      <c r="M15" s="68">
        <f t="shared" si="3"/>
        <v>0.82029669588671617</v>
      </c>
      <c r="N15" s="85">
        <v>31</v>
      </c>
      <c r="O15" s="86">
        <v>63</v>
      </c>
      <c r="P15" s="68">
        <f t="shared" si="7"/>
        <v>0.49206349206349204</v>
      </c>
      <c r="Q15" s="85">
        <f t="shared" si="5"/>
        <v>316531</v>
      </c>
      <c r="R15" s="86">
        <f t="shared" si="6"/>
        <v>328457</v>
      </c>
      <c r="S15" s="68">
        <f t="shared" si="4"/>
        <v>0.96369083319886617</v>
      </c>
      <c r="T15" s="66"/>
    </row>
    <row r="16" spans="1:20">
      <c r="A16" s="105">
        <v>2016</v>
      </c>
      <c r="B16" s="85">
        <v>301810</v>
      </c>
      <c r="C16" s="86">
        <v>309834</v>
      </c>
      <c r="D16" s="68">
        <f t="shared" si="0"/>
        <v>0.97410226121084198</v>
      </c>
      <c r="E16" s="85">
        <v>15248</v>
      </c>
      <c r="F16" s="86">
        <v>16223</v>
      </c>
      <c r="G16" s="68">
        <f t="shared" si="1"/>
        <v>0.93990014177402448</v>
      </c>
      <c r="H16" s="85">
        <v>822</v>
      </c>
      <c r="I16" s="86">
        <v>908</v>
      </c>
      <c r="J16" s="68">
        <f t="shared" si="2"/>
        <v>0.90528634361233484</v>
      </c>
      <c r="K16" s="85">
        <v>2551</v>
      </c>
      <c r="L16" s="86">
        <v>2966</v>
      </c>
      <c r="M16" s="68">
        <f t="shared" si="3"/>
        <v>0.86008091706001344</v>
      </c>
      <c r="N16" s="85">
        <v>58</v>
      </c>
      <c r="O16" s="86">
        <v>120</v>
      </c>
      <c r="P16" s="68">
        <f t="shared" si="7"/>
        <v>0.48333333333333334</v>
      </c>
      <c r="Q16" s="85">
        <f t="shared" si="5"/>
        <v>320489</v>
      </c>
      <c r="R16" s="86">
        <f t="shared" si="6"/>
        <v>330051</v>
      </c>
      <c r="S16" s="68">
        <f t="shared" si="4"/>
        <v>0.97102871980390915</v>
      </c>
      <c r="T16" s="66"/>
    </row>
    <row r="17" spans="1:20">
      <c r="A17" s="105">
        <v>2017</v>
      </c>
      <c r="B17" s="85">
        <v>314999</v>
      </c>
      <c r="C17" s="86">
        <v>321788</v>
      </c>
      <c r="D17" s="68">
        <f t="shared" si="0"/>
        <v>0.97890225862990543</v>
      </c>
      <c r="E17" s="85">
        <v>14284</v>
      </c>
      <c r="F17" s="86">
        <v>14994</v>
      </c>
      <c r="G17" s="68">
        <f t="shared" si="1"/>
        <v>0.95264772575696943</v>
      </c>
      <c r="H17" s="85">
        <v>505</v>
      </c>
      <c r="I17" s="86">
        <v>542</v>
      </c>
      <c r="J17" s="68">
        <f t="shared" si="2"/>
        <v>0.93173431734317347</v>
      </c>
      <c r="K17" s="85">
        <v>2261</v>
      </c>
      <c r="L17" s="86">
        <v>2656</v>
      </c>
      <c r="M17" s="68">
        <f t="shared" si="3"/>
        <v>0.85128012048192769</v>
      </c>
      <c r="N17" s="85">
        <v>54</v>
      </c>
      <c r="O17" s="86">
        <v>105</v>
      </c>
      <c r="P17" s="68">
        <f t="shared" si="7"/>
        <v>0.51428571428571423</v>
      </c>
      <c r="Q17" s="85">
        <f t="shared" si="5"/>
        <v>332103</v>
      </c>
      <c r="R17" s="86">
        <f t="shared" si="6"/>
        <v>340085</v>
      </c>
      <c r="S17" s="68">
        <f t="shared" si="4"/>
        <v>0.97652939706249908</v>
      </c>
      <c r="T17" s="66"/>
    </row>
    <row r="18" spans="1:20">
      <c r="A18" s="105">
        <v>2018</v>
      </c>
      <c r="B18" s="85">
        <v>315006</v>
      </c>
      <c r="C18" s="86">
        <v>320760</v>
      </c>
      <c r="D18" s="68">
        <f t="shared" si="0"/>
        <v>0.98206135428357655</v>
      </c>
      <c r="E18" s="85">
        <v>11852</v>
      </c>
      <c r="F18" s="86">
        <v>12287</v>
      </c>
      <c r="G18" s="68">
        <f t="shared" si="1"/>
        <v>0.96459672824936926</v>
      </c>
      <c r="H18" s="85">
        <v>744</v>
      </c>
      <c r="I18" s="86">
        <v>823</v>
      </c>
      <c r="J18" s="68">
        <f t="shared" si="2"/>
        <v>0.90400972053462936</v>
      </c>
      <c r="K18" s="85">
        <v>2244</v>
      </c>
      <c r="L18" s="86">
        <v>2528</v>
      </c>
      <c r="M18" s="68">
        <f t="shared" si="3"/>
        <v>0.88765822784810122</v>
      </c>
      <c r="N18" s="85">
        <v>64</v>
      </c>
      <c r="O18" s="86">
        <v>91</v>
      </c>
      <c r="P18" s="68">
        <f t="shared" si="7"/>
        <v>0.70329670329670335</v>
      </c>
      <c r="Q18" s="85">
        <f t="shared" si="5"/>
        <v>329910</v>
      </c>
      <c r="R18" s="86">
        <f t="shared" si="6"/>
        <v>336489</v>
      </c>
      <c r="S18" s="68">
        <f t="shared" si="4"/>
        <v>0.98044809785758225</v>
      </c>
      <c r="T18" s="66"/>
    </row>
    <row r="19" spans="1:20">
      <c r="A19" s="105">
        <v>2019</v>
      </c>
      <c r="B19" s="85">
        <v>317724</v>
      </c>
      <c r="C19" s="86">
        <v>323856</v>
      </c>
      <c r="D19" s="68">
        <f t="shared" si="0"/>
        <v>0.98106565881132357</v>
      </c>
      <c r="E19" s="85">
        <v>16523</v>
      </c>
      <c r="F19" s="86">
        <v>17008</v>
      </c>
      <c r="G19" s="68">
        <f t="shared" si="1"/>
        <v>0.97148400752587016</v>
      </c>
      <c r="H19" s="85">
        <v>177</v>
      </c>
      <c r="I19" s="86">
        <v>188</v>
      </c>
      <c r="J19" s="68">
        <f t="shared" si="2"/>
        <v>0.94148936170212771</v>
      </c>
      <c r="K19" s="85">
        <v>3299</v>
      </c>
      <c r="L19" s="86">
        <v>3630</v>
      </c>
      <c r="M19" s="68">
        <f t="shared" si="3"/>
        <v>0.90881542699724516</v>
      </c>
      <c r="N19" s="85">
        <v>80</v>
      </c>
      <c r="O19" s="86">
        <v>112</v>
      </c>
      <c r="P19" s="68">
        <f t="shared" si="7"/>
        <v>0.7142857142857143</v>
      </c>
      <c r="Q19" s="85">
        <f t="shared" si="5"/>
        <v>337803</v>
      </c>
      <c r="R19" s="86">
        <f t="shared" si="6"/>
        <v>344794</v>
      </c>
      <c r="S19" s="68">
        <f t="shared" si="4"/>
        <v>0.97972412512978768</v>
      </c>
      <c r="T19" s="66"/>
    </row>
    <row r="20" spans="1:20">
      <c r="A20" s="105">
        <v>2020</v>
      </c>
      <c r="B20" s="85">
        <v>240773</v>
      </c>
      <c r="C20" s="86">
        <v>244509</v>
      </c>
      <c r="D20" s="68">
        <f t="shared" si="0"/>
        <v>0.98472039884012452</v>
      </c>
      <c r="E20" s="85">
        <v>11665</v>
      </c>
      <c r="F20" s="86">
        <v>12030</v>
      </c>
      <c r="G20" s="68">
        <f t="shared" si="1"/>
        <v>0.96965918536990858</v>
      </c>
      <c r="H20" s="85">
        <v>527</v>
      </c>
      <c r="I20" s="86">
        <v>566</v>
      </c>
      <c r="J20" s="68">
        <f t="shared" si="2"/>
        <v>0.93109540636042398</v>
      </c>
      <c r="K20" s="85">
        <v>2338</v>
      </c>
      <c r="L20" s="86">
        <v>2579</v>
      </c>
      <c r="M20" s="68">
        <f t="shared" si="3"/>
        <v>0.9065529274912757</v>
      </c>
      <c r="N20" s="85">
        <v>78</v>
      </c>
      <c r="O20" s="86">
        <v>106</v>
      </c>
      <c r="P20" s="68">
        <f t="shared" si="7"/>
        <v>0.73584905660377353</v>
      </c>
      <c r="Q20" s="85">
        <f t="shared" si="5"/>
        <v>255381</v>
      </c>
      <c r="R20" s="86">
        <f t="shared" si="6"/>
        <v>259790</v>
      </c>
      <c r="S20" s="68">
        <f t="shared" si="4"/>
        <v>0.98302860002309556</v>
      </c>
      <c r="T20" s="66"/>
    </row>
    <row r="21" spans="1:20">
      <c r="A21" s="105">
        <v>2021</v>
      </c>
      <c r="B21" s="85">
        <v>247616</v>
      </c>
      <c r="C21" s="86">
        <v>250747</v>
      </c>
      <c r="D21" s="68">
        <f t="shared" si="0"/>
        <v>0.98751331022903566</v>
      </c>
      <c r="E21" s="85">
        <v>7943</v>
      </c>
      <c r="F21" s="86">
        <v>8274</v>
      </c>
      <c r="G21" s="68">
        <f t="shared" si="1"/>
        <v>0.95999516557892195</v>
      </c>
      <c r="H21" s="85">
        <v>1106</v>
      </c>
      <c r="I21" s="86">
        <v>1162</v>
      </c>
      <c r="J21" s="68">
        <f t="shared" si="2"/>
        <v>0.95180722891566261</v>
      </c>
      <c r="K21" s="85">
        <v>1839</v>
      </c>
      <c r="L21" s="86">
        <v>1988</v>
      </c>
      <c r="M21" s="68">
        <f t="shared" si="3"/>
        <v>0.92505030181086523</v>
      </c>
      <c r="N21" s="85">
        <v>39</v>
      </c>
      <c r="O21" s="86">
        <v>51</v>
      </c>
      <c r="P21" s="68">
        <f t="shared" si="7"/>
        <v>0.76470588235294112</v>
      </c>
      <c r="Q21" s="85">
        <f t="shared" si="5"/>
        <v>258543</v>
      </c>
      <c r="R21" s="86">
        <f t="shared" si="6"/>
        <v>262222</v>
      </c>
      <c r="S21" s="68">
        <f t="shared" si="4"/>
        <v>0.98596990336432488</v>
      </c>
      <c r="T21" s="66"/>
    </row>
    <row r="22" spans="1:20">
      <c r="A22" s="105">
        <v>2022</v>
      </c>
      <c r="B22" s="85">
        <v>38837</v>
      </c>
      <c r="C22" s="86">
        <v>39555</v>
      </c>
      <c r="D22" s="68">
        <f t="shared" si="0"/>
        <v>0.98184805966375932</v>
      </c>
      <c r="E22" s="85">
        <v>1608</v>
      </c>
      <c r="F22" s="86">
        <v>1755</v>
      </c>
      <c r="G22" s="68">
        <f t="shared" si="1"/>
        <v>0.9162393162393162</v>
      </c>
      <c r="H22" s="85">
        <v>45</v>
      </c>
      <c r="I22" s="86">
        <v>50</v>
      </c>
      <c r="J22" s="68">
        <f t="shared" si="2"/>
        <v>0.9</v>
      </c>
      <c r="K22" s="85">
        <v>496</v>
      </c>
      <c r="L22" s="86">
        <v>546</v>
      </c>
      <c r="M22" s="68">
        <f t="shared" si="3"/>
        <v>0.90842490842490842</v>
      </c>
      <c r="N22" s="85">
        <v>44</v>
      </c>
      <c r="O22" s="86">
        <v>51</v>
      </c>
      <c r="P22" s="68">
        <f t="shared" si="7"/>
        <v>0.86274509803921573</v>
      </c>
      <c r="Q22" s="85">
        <f t="shared" si="5"/>
        <v>41030</v>
      </c>
      <c r="R22" s="86">
        <f t="shared" si="6"/>
        <v>41957</v>
      </c>
      <c r="S22" s="68">
        <f t="shared" si="4"/>
        <v>0.97790595133112468</v>
      </c>
      <c r="T22" s="66"/>
    </row>
    <row r="23" spans="1:20" ht="13" thickBot="1">
      <c r="A23" s="105">
        <v>2023</v>
      </c>
      <c r="B23" s="206">
        <v>296</v>
      </c>
      <c r="C23" s="207">
        <v>354</v>
      </c>
      <c r="D23" s="87">
        <f t="shared" si="0"/>
        <v>0.83615819209039544</v>
      </c>
      <c r="E23" s="206">
        <v>4</v>
      </c>
      <c r="F23" s="207">
        <v>7</v>
      </c>
      <c r="G23" s="87">
        <f t="shared" si="1"/>
        <v>0.5714285714285714</v>
      </c>
      <c r="H23" s="206"/>
      <c r="I23" s="207"/>
      <c r="J23" s="87"/>
      <c r="K23" s="206">
        <v>1</v>
      </c>
      <c r="L23" s="207">
        <v>2</v>
      </c>
      <c r="M23" s="87">
        <f t="shared" si="3"/>
        <v>0.5</v>
      </c>
      <c r="N23" s="206">
        <v>4</v>
      </c>
      <c r="O23" s="207">
        <v>4</v>
      </c>
      <c r="P23" s="87">
        <f t="shared" si="7"/>
        <v>1</v>
      </c>
      <c r="Q23" s="206">
        <f t="shared" si="5"/>
        <v>305</v>
      </c>
      <c r="R23" s="207">
        <f t="shared" si="6"/>
        <v>367</v>
      </c>
      <c r="S23" s="87">
        <f t="shared" si="4"/>
        <v>0.83106267029972747</v>
      </c>
      <c r="T23" s="66"/>
    </row>
    <row r="24" spans="1:20" ht="13.5" thickBot="1">
      <c r="A24" s="60" t="s">
        <v>27</v>
      </c>
      <c r="B24" s="111">
        <f>SUM(B8:B23)</f>
        <v>3355770</v>
      </c>
      <c r="C24" s="112">
        <f>SUM(C8:C23)</f>
        <v>3487696</v>
      </c>
      <c r="D24" s="113">
        <f>B24/C24</f>
        <v>0.96217388212734134</v>
      </c>
      <c r="E24" s="111">
        <f>SUM(E8:E23)</f>
        <v>131000</v>
      </c>
      <c r="F24" s="112">
        <f>SUM(F8:F23)</f>
        <v>142165</v>
      </c>
      <c r="G24" s="113">
        <f>E24/F24</f>
        <v>0.9214644954806035</v>
      </c>
      <c r="H24" s="111">
        <f>SUM(H8:H23)</f>
        <v>11374</v>
      </c>
      <c r="I24" s="112">
        <f>SUM(I8:I23)</f>
        <v>12663</v>
      </c>
      <c r="J24" s="113">
        <f>H24/I24</f>
        <v>0.89820737581931609</v>
      </c>
      <c r="K24" s="111">
        <f>SUM(K8:K23)</f>
        <v>23768</v>
      </c>
      <c r="L24" s="112">
        <f>SUM(L8:L23)</f>
        <v>27776</v>
      </c>
      <c r="M24" s="113">
        <f>K24/L24</f>
        <v>0.85570276497695852</v>
      </c>
      <c r="N24" s="111">
        <f>SUM(N8:N23)</f>
        <v>469</v>
      </c>
      <c r="O24" s="112">
        <f>SUM(O8:O23)</f>
        <v>740</v>
      </c>
      <c r="P24" s="113">
        <f>N24/O24</f>
        <v>0.63378378378378375</v>
      </c>
      <c r="Q24" s="111">
        <f>SUM(Q8:Q23)</f>
        <v>3522381</v>
      </c>
      <c r="R24" s="112">
        <f>SUM(R8:R23)</f>
        <v>3671040</v>
      </c>
      <c r="S24" s="113">
        <f>Q24/R24</f>
        <v>0.95950493593096231</v>
      </c>
      <c r="T24" s="66"/>
    </row>
    <row r="25" spans="1:20" ht="13">
      <c r="A25" s="31"/>
      <c r="B25" s="80"/>
      <c r="C25" s="80"/>
      <c r="D25" s="95"/>
      <c r="E25" s="80"/>
      <c r="F25" s="80"/>
      <c r="G25" s="95"/>
      <c r="H25" s="80"/>
      <c r="I25" s="80"/>
      <c r="J25" s="95"/>
      <c r="K25" s="80"/>
      <c r="L25" s="80"/>
      <c r="M25" s="95"/>
      <c r="N25" s="95"/>
      <c r="O25" s="95"/>
      <c r="P25" s="95"/>
      <c r="Q25" s="80"/>
      <c r="R25" s="80"/>
      <c r="S25" s="95"/>
      <c r="T25" s="66"/>
    </row>
    <row r="27" spans="1:20" ht="13.5" customHeight="1">
      <c r="A27" s="66"/>
      <c r="B27" s="66"/>
      <c r="C27" s="66"/>
      <c r="D27" s="66"/>
      <c r="E27" s="66"/>
      <c r="F27" s="66"/>
      <c r="G27" s="66"/>
      <c r="H27" s="66"/>
      <c r="I27" s="66"/>
      <c r="J27" s="66"/>
      <c r="K27" s="66"/>
      <c r="L27" s="66"/>
      <c r="M27" s="66"/>
      <c r="N27" s="66"/>
      <c r="O27" s="66"/>
      <c r="P27" s="66"/>
      <c r="Q27" s="66"/>
      <c r="R27" s="66"/>
      <c r="S27" s="66"/>
      <c r="T27" s="66"/>
    </row>
    <row r="28" spans="1:20" ht="13">
      <c r="A28" s="66"/>
      <c r="B28" s="66"/>
      <c r="C28" s="66"/>
      <c r="D28" s="66"/>
      <c r="E28" s="66"/>
      <c r="F28" s="66"/>
      <c r="G28" s="66"/>
      <c r="H28" s="66"/>
      <c r="I28" s="66"/>
      <c r="J28" s="66"/>
      <c r="K28" s="66"/>
      <c r="L28" s="66"/>
      <c r="M28" s="66"/>
      <c r="N28" s="66"/>
      <c r="O28" s="66"/>
      <c r="P28" s="66"/>
      <c r="Q28" s="66"/>
      <c r="R28" s="66"/>
      <c r="S28" s="66"/>
      <c r="T28" s="208"/>
    </row>
    <row r="29" spans="1:20" ht="13">
      <c r="A29" s="66"/>
      <c r="B29" s="66"/>
      <c r="C29" s="66"/>
      <c r="D29" s="66"/>
      <c r="E29" s="66"/>
      <c r="F29" s="66"/>
      <c r="G29" s="66"/>
      <c r="H29" s="66"/>
      <c r="I29" s="66"/>
      <c r="J29" s="66"/>
      <c r="K29" s="66"/>
      <c r="L29" s="66"/>
      <c r="M29" s="66"/>
      <c r="N29" s="66"/>
      <c r="O29" s="66"/>
      <c r="P29" s="66"/>
      <c r="Q29" s="66"/>
      <c r="R29" s="66"/>
      <c r="S29" s="208"/>
      <c r="T29" s="123"/>
    </row>
    <row r="30" spans="1:20" ht="13">
      <c r="A30" s="66"/>
      <c r="B30" s="66"/>
      <c r="C30" s="66"/>
      <c r="D30" s="66"/>
      <c r="E30" s="66"/>
      <c r="F30" s="66"/>
      <c r="G30" s="66"/>
      <c r="H30" s="66"/>
      <c r="I30" s="66"/>
      <c r="J30" s="66"/>
      <c r="K30" s="66"/>
      <c r="L30" s="66"/>
      <c r="M30" s="66"/>
      <c r="N30" s="66"/>
      <c r="O30" s="66"/>
      <c r="P30" s="66"/>
      <c r="Q30" s="66"/>
      <c r="R30" s="66"/>
      <c r="S30" s="209"/>
      <c r="T30" s="123"/>
    </row>
    <row r="31" spans="1:20" ht="13">
      <c r="A31" s="66"/>
      <c r="B31" s="66"/>
      <c r="C31" s="66"/>
      <c r="D31" s="66"/>
      <c r="E31" s="66"/>
      <c r="F31" s="66"/>
      <c r="G31" s="66"/>
      <c r="H31" s="66"/>
      <c r="I31" s="66"/>
      <c r="J31" s="66"/>
      <c r="K31" s="66"/>
      <c r="L31" s="66"/>
      <c r="M31" s="66"/>
      <c r="N31" s="66"/>
      <c r="O31" s="66"/>
      <c r="P31" s="66"/>
      <c r="Q31" s="66"/>
      <c r="R31" s="66"/>
      <c r="S31" s="209"/>
      <c r="T31" s="66"/>
    </row>
    <row r="48" ht="13.5" customHeight="1"/>
    <row r="81" spans="8:10" ht="13">
      <c r="H81" s="45"/>
      <c r="I81" s="46"/>
      <c r="J81" s="46"/>
    </row>
    <row r="82" spans="8:10" ht="13">
      <c r="H82" s="45"/>
      <c r="I82" s="46"/>
      <c r="J82" s="46"/>
    </row>
    <row r="83" spans="8:10" ht="10.5" customHeight="1">
      <c r="H83" s="66"/>
      <c r="I83" s="66"/>
      <c r="J83" s="45"/>
    </row>
    <row r="84" spans="8:10" ht="13">
      <c r="H84" s="66"/>
      <c r="I84" s="66"/>
      <c r="J84" s="45"/>
    </row>
    <row r="85" spans="8:10" ht="13">
      <c r="H85" s="66"/>
      <c r="I85" s="66"/>
      <c r="J85" s="45"/>
    </row>
    <row r="86" spans="8:10">
      <c r="H86" s="66"/>
      <c r="I86" s="66"/>
      <c r="J86" s="46"/>
    </row>
    <row r="89" spans="8:10" ht="13">
      <c r="H89" s="66"/>
      <c r="I89" s="66"/>
      <c r="J89" s="44"/>
    </row>
    <row r="90" spans="8:10">
      <c r="H90" s="66"/>
      <c r="I90" s="66"/>
      <c r="J90" s="46"/>
    </row>
    <row r="91" spans="8:10">
      <c r="H91" s="66"/>
      <c r="I91" s="66"/>
      <c r="J91" s="46"/>
    </row>
    <row r="92" spans="8:10">
      <c r="H92" s="66"/>
      <c r="I92" s="66"/>
      <c r="J92" s="46"/>
    </row>
    <row r="93" spans="8:10">
      <c r="H93" s="66"/>
      <c r="I93" s="66"/>
      <c r="J93" s="46"/>
    </row>
    <row r="94" spans="8:10">
      <c r="H94" s="66"/>
      <c r="I94" s="66"/>
      <c r="J94" s="46"/>
    </row>
    <row r="95" spans="8:10">
      <c r="H95" s="66"/>
      <c r="I95" s="66"/>
      <c r="J95" s="46"/>
    </row>
    <row r="96" spans="8:10">
      <c r="H96" s="66"/>
      <c r="I96" s="66"/>
      <c r="J96" s="46"/>
    </row>
    <row r="97" spans="10:10">
      <c r="J97" s="46"/>
    </row>
    <row r="98" spans="10:10">
      <c r="J98" s="46"/>
    </row>
    <row r="99" spans="10:10">
      <c r="J99" s="46"/>
    </row>
    <row r="100" spans="10:10">
      <c r="J100" s="46"/>
    </row>
    <row r="101" spans="10:10" ht="13">
      <c r="J101" s="45"/>
    </row>
  </sheetData>
  <mergeCells count="8">
    <mergeCell ref="A4:T4"/>
    <mergeCell ref="Q6:S6"/>
    <mergeCell ref="A6:A7"/>
    <mergeCell ref="B6:D6"/>
    <mergeCell ref="E6:G6"/>
    <mergeCell ref="K6:M6"/>
    <mergeCell ref="H6:J6"/>
    <mergeCell ref="N6:P6"/>
  </mergeCells>
  <phoneticPr fontId="0" type="noConversion"/>
  <pageMargins left="0.75" right="0.75" top="1" bottom="1" header="0.5" footer="0.5"/>
  <pageSetup scale="49" orientation="portrait" r:id="rId1"/>
  <headerFooter alignWithMargins="0">
    <oddFooter>&amp;C&amp;14B-&amp;P-4</oddFooter>
  </headerFooter>
  <ignoredErrors>
    <ignoredError sqref="Q24 S24:T24 D24:M24" 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3">
    <pageSetUpPr fitToPage="1"/>
  </sheetPr>
  <dimension ref="A1:T69"/>
  <sheetViews>
    <sheetView zoomScaleNormal="100" workbookViewId="0"/>
  </sheetViews>
  <sheetFormatPr defaultColWidth="11" defaultRowHeight="12.5"/>
  <cols>
    <col min="1" max="1" width="11.26953125" style="15" customWidth="1"/>
    <col min="2" max="2" width="10.7265625" style="15" bestFit="1" customWidth="1"/>
    <col min="3" max="3" width="13" style="15" bestFit="1" customWidth="1"/>
    <col min="4" max="4" width="9.453125" style="15" customWidth="1"/>
    <col min="5" max="5" width="9.453125" style="15" bestFit="1" customWidth="1"/>
    <col min="6" max="6" width="11.7265625" style="15" bestFit="1" customWidth="1"/>
    <col min="7" max="7" width="9.453125" style="15" customWidth="1"/>
    <col min="8" max="8" width="9.1796875" style="15" bestFit="1" customWidth="1"/>
    <col min="9" max="9" width="9.54296875" style="15" bestFit="1" customWidth="1"/>
    <col min="10" max="10" width="9.453125" style="15" customWidth="1"/>
    <col min="11" max="11" width="9.1796875" style="15" bestFit="1" customWidth="1"/>
    <col min="12" max="12" width="9.54296875" style="15" bestFit="1" customWidth="1"/>
    <col min="13" max="16" width="9.453125" style="15" customWidth="1"/>
    <col min="17" max="17" width="12" style="15" bestFit="1" customWidth="1"/>
    <col min="18" max="18" width="14.453125" style="15" customWidth="1"/>
    <col min="19" max="19" width="10.7265625" style="15" bestFit="1" customWidth="1"/>
    <col min="20" max="20" width="9.1796875" style="15" bestFit="1" customWidth="1"/>
    <col min="21" max="16384" width="11" style="15"/>
  </cols>
  <sheetData>
    <row r="1" spans="1:20" ht="25">
      <c r="A1" s="37" t="s">
        <v>21</v>
      </c>
      <c r="B1" s="66"/>
      <c r="C1" s="66"/>
      <c r="D1" s="66"/>
      <c r="E1" s="66"/>
      <c r="F1" s="66"/>
      <c r="G1" s="66"/>
      <c r="H1" s="66"/>
      <c r="I1" s="66"/>
      <c r="J1" s="66"/>
      <c r="K1" s="66"/>
      <c r="L1" s="66"/>
      <c r="M1" s="66"/>
      <c r="N1" s="66"/>
      <c r="O1" s="66"/>
      <c r="P1" s="66"/>
      <c r="Q1" s="66"/>
      <c r="R1" s="66"/>
      <c r="S1" s="66"/>
      <c r="T1" s="66"/>
    </row>
    <row r="2" spans="1:20" ht="18">
      <c r="A2" s="12" t="s">
        <v>74</v>
      </c>
      <c r="B2" s="1"/>
      <c r="C2" s="1"/>
      <c r="D2" s="1"/>
      <c r="E2" s="1"/>
      <c r="F2" s="1"/>
      <c r="G2" s="1"/>
      <c r="H2" s="1"/>
      <c r="I2" s="1"/>
      <c r="J2" s="1"/>
      <c r="K2" s="1"/>
      <c r="L2" s="1"/>
      <c r="M2" s="1"/>
      <c r="N2" s="1"/>
      <c r="O2" s="1"/>
      <c r="P2" s="1"/>
      <c r="Q2" s="1"/>
      <c r="R2" s="1"/>
      <c r="S2" s="1"/>
      <c r="T2" s="66"/>
    </row>
    <row r="3" spans="1:20" ht="14">
      <c r="A3" s="10"/>
      <c r="B3" s="1"/>
      <c r="C3" s="1"/>
      <c r="D3" s="1"/>
      <c r="E3" s="1"/>
      <c r="F3" s="1"/>
      <c r="G3" s="1"/>
      <c r="H3" s="1"/>
      <c r="I3" s="1"/>
      <c r="J3" s="1"/>
      <c r="K3" s="1"/>
      <c r="L3" s="1"/>
      <c r="M3" s="1"/>
      <c r="N3" s="1"/>
      <c r="O3" s="1"/>
      <c r="P3" s="1"/>
      <c r="Q3" s="1"/>
      <c r="R3" s="1"/>
      <c r="S3" s="1"/>
      <c r="T3" s="66"/>
    </row>
    <row r="4" spans="1:20" ht="15" customHeight="1">
      <c r="A4" s="278" t="s">
        <v>75</v>
      </c>
      <c r="B4" s="278"/>
      <c r="C4" s="278"/>
      <c r="D4" s="278"/>
      <c r="E4" s="278"/>
      <c r="F4" s="278"/>
      <c r="G4" s="278"/>
      <c r="H4" s="278"/>
      <c r="I4" s="278"/>
      <c r="J4" s="278"/>
      <c r="K4" s="278"/>
      <c r="L4" s="278"/>
      <c r="M4" s="278"/>
      <c r="N4" s="278"/>
      <c r="O4" s="278"/>
      <c r="P4" s="278"/>
      <c r="Q4" s="278"/>
      <c r="R4" s="278"/>
      <c r="S4" s="278"/>
      <c r="T4" s="278"/>
    </row>
    <row r="5" spans="1:20" ht="14.5" thickBot="1">
      <c r="A5" s="1"/>
      <c r="B5" s="1"/>
      <c r="C5" s="1"/>
      <c r="D5" s="1"/>
      <c r="E5" s="1"/>
      <c r="F5" s="1"/>
      <c r="G5" s="1"/>
      <c r="H5" s="1"/>
      <c r="I5" s="1"/>
      <c r="J5" s="1"/>
      <c r="K5" s="1"/>
      <c r="L5" s="1"/>
      <c r="M5" s="1"/>
      <c r="N5" s="1"/>
      <c r="O5" s="1"/>
      <c r="P5" s="1"/>
      <c r="Q5" s="1"/>
      <c r="R5" s="1"/>
      <c r="S5" s="1"/>
      <c r="T5" s="66"/>
    </row>
    <row r="6" spans="1:20" ht="12.75" customHeight="1" thickBot="1">
      <c r="A6" s="269" t="s">
        <v>24</v>
      </c>
      <c r="B6" s="275" t="s">
        <v>28</v>
      </c>
      <c r="C6" s="276"/>
      <c r="D6" s="277"/>
      <c r="E6" s="275" t="s">
        <v>29</v>
      </c>
      <c r="F6" s="276"/>
      <c r="G6" s="277"/>
      <c r="H6" s="275" t="s">
        <v>30</v>
      </c>
      <c r="I6" s="276"/>
      <c r="J6" s="277"/>
      <c r="K6" s="275" t="s">
        <v>31</v>
      </c>
      <c r="L6" s="276"/>
      <c r="M6" s="277"/>
      <c r="N6" s="275" t="s">
        <v>32</v>
      </c>
      <c r="O6" s="276"/>
      <c r="P6" s="277"/>
      <c r="Q6" s="275" t="s">
        <v>27</v>
      </c>
      <c r="R6" s="276"/>
      <c r="S6" s="277"/>
      <c r="T6" s="66"/>
    </row>
    <row r="7" spans="1:20" ht="30" customHeight="1" thickBot="1">
      <c r="A7" s="270"/>
      <c r="B7" s="38" t="s">
        <v>44</v>
      </c>
      <c r="C7" s="39" t="s">
        <v>45</v>
      </c>
      <c r="D7" s="40" t="s">
        <v>46</v>
      </c>
      <c r="E7" s="38" t="s">
        <v>44</v>
      </c>
      <c r="F7" s="39" t="s">
        <v>45</v>
      </c>
      <c r="G7" s="40" t="s">
        <v>46</v>
      </c>
      <c r="H7" s="38" t="s">
        <v>44</v>
      </c>
      <c r="I7" s="39" t="s">
        <v>45</v>
      </c>
      <c r="J7" s="40" t="s">
        <v>46</v>
      </c>
      <c r="K7" s="38" t="s">
        <v>44</v>
      </c>
      <c r="L7" s="39" t="s">
        <v>45</v>
      </c>
      <c r="M7" s="40" t="s">
        <v>46</v>
      </c>
      <c r="N7" s="38" t="s">
        <v>44</v>
      </c>
      <c r="O7" s="39" t="s">
        <v>45</v>
      </c>
      <c r="P7" s="40" t="s">
        <v>46</v>
      </c>
      <c r="Q7" s="38" t="s">
        <v>44</v>
      </c>
      <c r="R7" s="39" t="s">
        <v>45</v>
      </c>
      <c r="S7" s="40" t="s">
        <v>46</v>
      </c>
      <c r="T7" s="66"/>
    </row>
    <row r="8" spans="1:20">
      <c r="A8" s="105">
        <v>2008</v>
      </c>
      <c r="B8" s="210">
        <v>15451</v>
      </c>
      <c r="C8" s="211">
        <v>144880</v>
      </c>
      <c r="D8" s="69">
        <f t="shared" ref="D8:D23" si="0">IF(C8=0, "NA", B8/C8)</f>
        <v>0.10664688017669796</v>
      </c>
      <c r="E8" s="210">
        <v>1000</v>
      </c>
      <c r="F8" s="211">
        <v>5694</v>
      </c>
      <c r="G8" s="69">
        <f t="shared" ref="G8:G23" si="1">IF(F8=0, "NA", E8/F8)</f>
        <v>0.17562346329469616</v>
      </c>
      <c r="H8" s="210">
        <v>8</v>
      </c>
      <c r="I8" s="211">
        <v>77</v>
      </c>
      <c r="J8" s="69">
        <f t="shared" ref="J8:J22" si="2">IF(I8=0, "NA", H8/I8)</f>
        <v>0.1038961038961039</v>
      </c>
      <c r="K8" s="210">
        <v>201</v>
      </c>
      <c r="L8" s="211">
        <v>1276</v>
      </c>
      <c r="M8" s="69">
        <f t="shared" ref="M8:M23" si="3">IF(L8=0, "NA", K8/L8)</f>
        <v>0.15752351097178682</v>
      </c>
      <c r="N8" s="210"/>
      <c r="O8" s="211"/>
      <c r="P8" s="69"/>
      <c r="Q8" s="210">
        <f>SUM(B8,E8,H8,K8,N8)</f>
        <v>16660</v>
      </c>
      <c r="R8" s="211">
        <f>SUM(C8,F8,I8,L8,O8)</f>
        <v>151927</v>
      </c>
      <c r="S8" s="69">
        <f t="shared" ref="S8:S23" si="4">IF(R8=0, "NA", Q8/R8)</f>
        <v>0.10965792782059805</v>
      </c>
      <c r="T8" s="66"/>
    </row>
    <row r="9" spans="1:20">
      <c r="A9" s="105">
        <v>2009</v>
      </c>
      <c r="B9" s="85">
        <v>11153</v>
      </c>
      <c r="C9" s="86">
        <v>125939</v>
      </c>
      <c r="D9" s="68">
        <f t="shared" si="0"/>
        <v>8.8558746694828452E-2</v>
      </c>
      <c r="E9" s="85">
        <v>732</v>
      </c>
      <c r="F9" s="86">
        <v>4184</v>
      </c>
      <c r="G9" s="68">
        <f t="shared" si="1"/>
        <v>0.17495219885277247</v>
      </c>
      <c r="H9" s="85">
        <v>27</v>
      </c>
      <c r="I9" s="86">
        <v>107</v>
      </c>
      <c r="J9" s="68">
        <f t="shared" si="2"/>
        <v>0.25233644859813081</v>
      </c>
      <c r="K9" s="85">
        <v>59</v>
      </c>
      <c r="L9" s="86">
        <v>426</v>
      </c>
      <c r="M9" s="68">
        <f t="shared" si="3"/>
        <v>0.13849765258215962</v>
      </c>
      <c r="N9" s="85"/>
      <c r="O9" s="86"/>
      <c r="P9" s="68"/>
      <c r="Q9" s="85">
        <f t="shared" ref="Q9:Q23" si="5">SUM(B9,E9,H9,K9,N9)</f>
        <v>11971</v>
      </c>
      <c r="R9" s="86">
        <f t="shared" ref="R9:R23" si="6">SUM(C9,F9,I9,L9,O9)</f>
        <v>130656</v>
      </c>
      <c r="S9" s="68">
        <f t="shared" si="4"/>
        <v>9.1622275287778596E-2</v>
      </c>
      <c r="T9" s="66"/>
    </row>
    <row r="10" spans="1:20">
      <c r="A10" s="105">
        <v>2010</v>
      </c>
      <c r="B10" s="85">
        <v>12960</v>
      </c>
      <c r="C10" s="86">
        <v>171268</v>
      </c>
      <c r="D10" s="68">
        <f t="shared" si="0"/>
        <v>7.5670878389424767E-2</v>
      </c>
      <c r="E10" s="85">
        <v>731</v>
      </c>
      <c r="F10" s="86">
        <v>4231</v>
      </c>
      <c r="G10" s="68">
        <f t="shared" si="1"/>
        <v>0.17277239423304183</v>
      </c>
      <c r="H10" s="85">
        <v>57</v>
      </c>
      <c r="I10" s="86">
        <v>237</v>
      </c>
      <c r="J10" s="68">
        <f t="shared" si="2"/>
        <v>0.24050632911392406</v>
      </c>
      <c r="K10" s="85">
        <v>81</v>
      </c>
      <c r="L10" s="86">
        <v>483</v>
      </c>
      <c r="M10" s="68">
        <f t="shared" si="3"/>
        <v>0.16770186335403728</v>
      </c>
      <c r="N10" s="85"/>
      <c r="O10" s="86"/>
      <c r="P10" s="68"/>
      <c r="Q10" s="85">
        <f t="shared" si="5"/>
        <v>13829</v>
      </c>
      <c r="R10" s="86">
        <f t="shared" si="6"/>
        <v>176219</v>
      </c>
      <c r="S10" s="68">
        <f t="shared" si="4"/>
        <v>7.8476214256124485E-2</v>
      </c>
      <c r="T10" s="66"/>
    </row>
    <row r="11" spans="1:20">
      <c r="A11" s="105">
        <v>2011</v>
      </c>
      <c r="B11" s="85">
        <v>13241</v>
      </c>
      <c r="C11" s="86">
        <v>193113</v>
      </c>
      <c r="D11" s="68">
        <f t="shared" si="0"/>
        <v>6.8566072713903262E-2</v>
      </c>
      <c r="E11" s="85">
        <v>1150</v>
      </c>
      <c r="F11" s="86">
        <v>7463</v>
      </c>
      <c r="G11" s="68">
        <f t="shared" si="1"/>
        <v>0.15409352807182097</v>
      </c>
      <c r="H11" s="85">
        <v>117</v>
      </c>
      <c r="I11" s="86">
        <v>596</v>
      </c>
      <c r="J11" s="68">
        <f t="shared" si="2"/>
        <v>0.19630872483221476</v>
      </c>
      <c r="K11" s="85">
        <v>378</v>
      </c>
      <c r="L11" s="86">
        <v>1490</v>
      </c>
      <c r="M11" s="68">
        <f t="shared" si="3"/>
        <v>0.25369127516778522</v>
      </c>
      <c r="N11" s="85"/>
      <c r="O11" s="86"/>
      <c r="P11" s="68"/>
      <c r="Q11" s="85">
        <f t="shared" si="5"/>
        <v>14886</v>
      </c>
      <c r="R11" s="86">
        <f t="shared" si="6"/>
        <v>202662</v>
      </c>
      <c r="S11" s="68">
        <f t="shared" si="4"/>
        <v>7.3452349231725736E-2</v>
      </c>
      <c r="T11" s="66"/>
    </row>
    <row r="12" spans="1:20">
      <c r="A12" s="105">
        <v>2012</v>
      </c>
      <c r="B12" s="85">
        <v>12580</v>
      </c>
      <c r="C12" s="86">
        <v>217386</v>
      </c>
      <c r="D12" s="68">
        <f t="shared" si="0"/>
        <v>5.7869412013653136E-2</v>
      </c>
      <c r="E12" s="85">
        <v>1017</v>
      </c>
      <c r="F12" s="86">
        <v>7772</v>
      </c>
      <c r="G12" s="68">
        <f t="shared" si="1"/>
        <v>0.13085434894493053</v>
      </c>
      <c r="H12" s="85">
        <v>152</v>
      </c>
      <c r="I12" s="86">
        <v>974</v>
      </c>
      <c r="J12" s="68">
        <f t="shared" si="2"/>
        <v>0.15605749486652978</v>
      </c>
      <c r="K12" s="85">
        <v>315</v>
      </c>
      <c r="L12" s="86">
        <v>1512</v>
      </c>
      <c r="M12" s="68">
        <f t="shared" si="3"/>
        <v>0.20833333333333334</v>
      </c>
      <c r="N12" s="85"/>
      <c r="O12" s="86"/>
      <c r="P12" s="68"/>
      <c r="Q12" s="85">
        <f t="shared" si="5"/>
        <v>14064</v>
      </c>
      <c r="R12" s="86">
        <f t="shared" si="6"/>
        <v>227644</v>
      </c>
      <c r="S12" s="68">
        <f t="shared" si="4"/>
        <v>6.1780675089174328E-2</v>
      </c>
      <c r="T12" s="66"/>
    </row>
    <row r="13" spans="1:20">
      <c r="A13" s="105">
        <v>2013</v>
      </c>
      <c r="B13" s="85">
        <v>11732</v>
      </c>
      <c r="C13" s="86">
        <v>247076</v>
      </c>
      <c r="D13" s="68">
        <f t="shared" si="0"/>
        <v>4.7483365442212114E-2</v>
      </c>
      <c r="E13" s="85">
        <v>917</v>
      </c>
      <c r="F13" s="86">
        <v>7534</v>
      </c>
      <c r="G13" s="68">
        <f t="shared" si="1"/>
        <v>0.12171489248739049</v>
      </c>
      <c r="H13" s="85">
        <v>164</v>
      </c>
      <c r="I13" s="86">
        <v>1250</v>
      </c>
      <c r="J13" s="68">
        <f t="shared" si="2"/>
        <v>0.13120000000000001</v>
      </c>
      <c r="K13" s="85">
        <v>300</v>
      </c>
      <c r="L13" s="86">
        <v>1397</v>
      </c>
      <c r="M13" s="68">
        <f t="shared" si="3"/>
        <v>0.21474588403722261</v>
      </c>
      <c r="N13" s="85"/>
      <c r="O13" s="86"/>
      <c r="P13" s="68"/>
      <c r="Q13" s="85">
        <f t="shared" si="5"/>
        <v>13113</v>
      </c>
      <c r="R13" s="86">
        <f t="shared" si="6"/>
        <v>257257</v>
      </c>
      <c r="S13" s="68">
        <f t="shared" si="4"/>
        <v>5.0972373929572372E-2</v>
      </c>
      <c r="T13" s="66"/>
    </row>
    <row r="14" spans="1:20">
      <c r="A14" s="105">
        <v>2014</v>
      </c>
      <c r="B14" s="85">
        <v>10476</v>
      </c>
      <c r="C14" s="86">
        <v>267672</v>
      </c>
      <c r="D14" s="68">
        <f t="shared" si="0"/>
        <v>3.9137451806688782E-2</v>
      </c>
      <c r="E14" s="85">
        <v>957</v>
      </c>
      <c r="F14" s="86">
        <v>8631</v>
      </c>
      <c r="G14" s="68">
        <f t="shared" si="1"/>
        <v>0.11087938825165103</v>
      </c>
      <c r="H14" s="85">
        <v>291</v>
      </c>
      <c r="I14" s="86">
        <v>2792</v>
      </c>
      <c r="J14" s="68">
        <f t="shared" si="2"/>
        <v>0.10422636103151862</v>
      </c>
      <c r="K14" s="85">
        <v>275</v>
      </c>
      <c r="L14" s="86">
        <v>1331</v>
      </c>
      <c r="M14" s="68">
        <f t="shared" si="3"/>
        <v>0.20661157024793389</v>
      </c>
      <c r="N14" s="85">
        <v>20</v>
      </c>
      <c r="O14" s="86">
        <v>37</v>
      </c>
      <c r="P14" s="68">
        <f t="shared" ref="P14:P23" si="7">IF(O14=0, "NA", N14/O14)</f>
        <v>0.54054054054054057</v>
      </c>
      <c r="Q14" s="85">
        <f t="shared" si="5"/>
        <v>12019</v>
      </c>
      <c r="R14" s="86">
        <f t="shared" si="6"/>
        <v>280463</v>
      </c>
      <c r="S14" s="68">
        <f t="shared" si="4"/>
        <v>4.2854137622431482E-2</v>
      </c>
      <c r="T14" s="66"/>
    </row>
    <row r="15" spans="1:20">
      <c r="A15" s="105">
        <v>2015</v>
      </c>
      <c r="B15" s="85">
        <v>9991</v>
      </c>
      <c r="C15" s="86">
        <v>308959</v>
      </c>
      <c r="D15" s="68">
        <f t="shared" si="0"/>
        <v>3.2337624086043779E-2</v>
      </c>
      <c r="E15" s="85">
        <v>1210</v>
      </c>
      <c r="F15" s="86">
        <v>14078</v>
      </c>
      <c r="G15" s="68">
        <f t="shared" si="1"/>
        <v>8.5949708765449634E-2</v>
      </c>
      <c r="H15" s="85">
        <v>160</v>
      </c>
      <c r="I15" s="86">
        <v>2391</v>
      </c>
      <c r="J15" s="68">
        <f t="shared" si="2"/>
        <v>6.6917607695524892E-2</v>
      </c>
      <c r="K15" s="85">
        <v>533</v>
      </c>
      <c r="L15" s="86">
        <v>2966</v>
      </c>
      <c r="M15" s="68">
        <f t="shared" si="3"/>
        <v>0.17970330411328389</v>
      </c>
      <c r="N15" s="85">
        <v>32</v>
      </c>
      <c r="O15" s="86">
        <v>63</v>
      </c>
      <c r="P15" s="68">
        <f t="shared" si="7"/>
        <v>0.50793650793650791</v>
      </c>
      <c r="Q15" s="85">
        <f t="shared" si="5"/>
        <v>11926</v>
      </c>
      <c r="R15" s="86">
        <f t="shared" si="6"/>
        <v>328457</v>
      </c>
      <c r="S15" s="68">
        <f t="shared" si="4"/>
        <v>3.6309166801133788E-2</v>
      </c>
      <c r="T15" s="66"/>
    </row>
    <row r="16" spans="1:20">
      <c r="A16" s="105">
        <v>2016</v>
      </c>
      <c r="B16" s="85">
        <v>8024</v>
      </c>
      <c r="C16" s="86">
        <v>309834</v>
      </c>
      <c r="D16" s="68">
        <f t="shared" si="0"/>
        <v>2.5897738789158065E-2</v>
      </c>
      <c r="E16" s="85">
        <v>975</v>
      </c>
      <c r="F16" s="86">
        <v>16223</v>
      </c>
      <c r="G16" s="68">
        <f t="shared" si="1"/>
        <v>6.0099858225975467E-2</v>
      </c>
      <c r="H16" s="85">
        <v>86</v>
      </c>
      <c r="I16" s="86">
        <v>908</v>
      </c>
      <c r="J16" s="68">
        <f t="shared" si="2"/>
        <v>9.4713656387665199E-2</v>
      </c>
      <c r="K16" s="85">
        <v>415</v>
      </c>
      <c r="L16" s="86">
        <v>2966</v>
      </c>
      <c r="M16" s="68">
        <f t="shared" si="3"/>
        <v>0.13991908293998651</v>
      </c>
      <c r="N16" s="85">
        <v>62</v>
      </c>
      <c r="O16" s="86">
        <v>120</v>
      </c>
      <c r="P16" s="68">
        <f t="shared" si="7"/>
        <v>0.51666666666666672</v>
      </c>
      <c r="Q16" s="85">
        <f t="shared" si="5"/>
        <v>9562</v>
      </c>
      <c r="R16" s="86">
        <f t="shared" si="6"/>
        <v>330051</v>
      </c>
      <c r="S16" s="68">
        <f t="shared" si="4"/>
        <v>2.8971280196090906E-2</v>
      </c>
      <c r="T16" s="66"/>
    </row>
    <row r="17" spans="1:20">
      <c r="A17" s="105">
        <v>2017</v>
      </c>
      <c r="B17" s="85">
        <v>6789</v>
      </c>
      <c r="C17" s="86">
        <v>321788</v>
      </c>
      <c r="D17" s="68">
        <f t="shared" si="0"/>
        <v>2.1097741370094597E-2</v>
      </c>
      <c r="E17" s="85">
        <v>710</v>
      </c>
      <c r="F17" s="86">
        <v>14994</v>
      </c>
      <c r="G17" s="68">
        <f t="shared" si="1"/>
        <v>4.7352274243030547E-2</v>
      </c>
      <c r="H17" s="85">
        <v>37</v>
      </c>
      <c r="I17" s="86">
        <v>542</v>
      </c>
      <c r="J17" s="68">
        <f t="shared" si="2"/>
        <v>6.8265682656826573E-2</v>
      </c>
      <c r="K17" s="85">
        <v>395</v>
      </c>
      <c r="L17" s="86">
        <v>2656</v>
      </c>
      <c r="M17" s="68">
        <f t="shared" si="3"/>
        <v>0.14871987951807228</v>
      </c>
      <c r="N17" s="85">
        <v>51</v>
      </c>
      <c r="O17" s="86">
        <v>105</v>
      </c>
      <c r="P17" s="68">
        <f t="shared" si="7"/>
        <v>0.48571428571428571</v>
      </c>
      <c r="Q17" s="85">
        <f t="shared" si="5"/>
        <v>7982</v>
      </c>
      <c r="R17" s="86">
        <f t="shared" si="6"/>
        <v>340085</v>
      </c>
      <c r="S17" s="68">
        <f t="shared" si="4"/>
        <v>2.3470602937500917E-2</v>
      </c>
      <c r="T17" s="66"/>
    </row>
    <row r="18" spans="1:20">
      <c r="A18" s="105">
        <v>2018</v>
      </c>
      <c r="B18" s="85">
        <v>5754</v>
      </c>
      <c r="C18" s="86">
        <v>320760</v>
      </c>
      <c r="D18" s="68">
        <f t="shared" si="0"/>
        <v>1.7938645716423493E-2</v>
      </c>
      <c r="E18" s="85">
        <v>435</v>
      </c>
      <c r="F18" s="86">
        <v>12287</v>
      </c>
      <c r="G18" s="68">
        <f t="shared" si="1"/>
        <v>3.5403271750630745E-2</v>
      </c>
      <c r="H18" s="85">
        <v>79</v>
      </c>
      <c r="I18" s="86">
        <v>823</v>
      </c>
      <c r="J18" s="68">
        <f t="shared" si="2"/>
        <v>9.5990279465370601E-2</v>
      </c>
      <c r="K18" s="85">
        <v>284</v>
      </c>
      <c r="L18" s="86">
        <v>2528</v>
      </c>
      <c r="M18" s="68">
        <f t="shared" si="3"/>
        <v>0.11234177215189874</v>
      </c>
      <c r="N18" s="85">
        <v>27</v>
      </c>
      <c r="O18" s="86">
        <v>91</v>
      </c>
      <c r="P18" s="68">
        <f t="shared" si="7"/>
        <v>0.2967032967032967</v>
      </c>
      <c r="Q18" s="85">
        <f t="shared" si="5"/>
        <v>6579</v>
      </c>
      <c r="R18" s="86">
        <f t="shared" si="6"/>
        <v>336489</v>
      </c>
      <c r="S18" s="68">
        <f t="shared" si="4"/>
        <v>1.955190214241773E-2</v>
      </c>
      <c r="T18" s="66"/>
    </row>
    <row r="19" spans="1:20">
      <c r="A19" s="105">
        <v>2019</v>
      </c>
      <c r="B19" s="85">
        <v>6132</v>
      </c>
      <c r="C19" s="86">
        <v>323856</v>
      </c>
      <c r="D19" s="68">
        <f t="shared" si="0"/>
        <v>1.893434118867645E-2</v>
      </c>
      <c r="E19" s="85">
        <v>485</v>
      </c>
      <c r="F19" s="86">
        <v>17008</v>
      </c>
      <c r="G19" s="68">
        <f t="shared" si="1"/>
        <v>2.8515992474129823E-2</v>
      </c>
      <c r="H19" s="85">
        <v>11</v>
      </c>
      <c r="I19" s="86">
        <v>188</v>
      </c>
      <c r="J19" s="68">
        <f t="shared" si="2"/>
        <v>5.8510638297872342E-2</v>
      </c>
      <c r="K19" s="85">
        <v>331</v>
      </c>
      <c r="L19" s="86">
        <v>3630</v>
      </c>
      <c r="M19" s="68">
        <f t="shared" si="3"/>
        <v>9.1184573002754815E-2</v>
      </c>
      <c r="N19" s="85">
        <v>32</v>
      </c>
      <c r="O19" s="86">
        <v>112</v>
      </c>
      <c r="P19" s="68">
        <f t="shared" si="7"/>
        <v>0.2857142857142857</v>
      </c>
      <c r="Q19" s="85">
        <f t="shared" si="5"/>
        <v>6991</v>
      </c>
      <c r="R19" s="86">
        <f t="shared" si="6"/>
        <v>344794</v>
      </c>
      <c r="S19" s="68">
        <f t="shared" si="4"/>
        <v>2.027587487021236E-2</v>
      </c>
      <c r="T19" s="66"/>
    </row>
    <row r="20" spans="1:20">
      <c r="A20" s="105">
        <v>2020</v>
      </c>
      <c r="B20" s="85">
        <v>3736</v>
      </c>
      <c r="C20" s="86">
        <v>244509</v>
      </c>
      <c r="D20" s="68">
        <f t="shared" si="0"/>
        <v>1.5279601159875505E-2</v>
      </c>
      <c r="E20" s="85">
        <v>365</v>
      </c>
      <c r="F20" s="86">
        <v>12030</v>
      </c>
      <c r="G20" s="68">
        <f t="shared" si="1"/>
        <v>3.0340814630091438E-2</v>
      </c>
      <c r="H20" s="85">
        <v>39</v>
      </c>
      <c r="I20" s="86">
        <v>566</v>
      </c>
      <c r="J20" s="68">
        <f t="shared" si="2"/>
        <v>6.8904593639575976E-2</v>
      </c>
      <c r="K20" s="85">
        <v>241</v>
      </c>
      <c r="L20" s="86">
        <v>2579</v>
      </c>
      <c r="M20" s="68">
        <f t="shared" si="3"/>
        <v>9.3447072508724305E-2</v>
      </c>
      <c r="N20" s="85">
        <v>28</v>
      </c>
      <c r="O20" s="86">
        <v>106</v>
      </c>
      <c r="P20" s="68">
        <f t="shared" si="7"/>
        <v>0.26415094339622641</v>
      </c>
      <c r="Q20" s="85">
        <f t="shared" si="5"/>
        <v>4409</v>
      </c>
      <c r="R20" s="86">
        <f t="shared" si="6"/>
        <v>259790</v>
      </c>
      <c r="S20" s="68">
        <f t="shared" si="4"/>
        <v>1.6971399976904424E-2</v>
      </c>
      <c r="T20" s="66"/>
    </row>
    <row r="21" spans="1:20">
      <c r="A21" s="105">
        <v>2021</v>
      </c>
      <c r="B21" s="85">
        <v>3131</v>
      </c>
      <c r="C21" s="86">
        <v>250747</v>
      </c>
      <c r="D21" s="68">
        <f t="shared" si="0"/>
        <v>1.2486689770964359E-2</v>
      </c>
      <c r="E21" s="85">
        <v>331</v>
      </c>
      <c r="F21" s="86">
        <v>8274</v>
      </c>
      <c r="G21" s="68">
        <f t="shared" si="1"/>
        <v>4.0004834421078078E-2</v>
      </c>
      <c r="H21" s="85">
        <v>56</v>
      </c>
      <c r="I21" s="86">
        <v>1162</v>
      </c>
      <c r="J21" s="68">
        <f t="shared" si="2"/>
        <v>4.8192771084337352E-2</v>
      </c>
      <c r="K21" s="85">
        <v>149</v>
      </c>
      <c r="L21" s="86">
        <v>1988</v>
      </c>
      <c r="M21" s="68">
        <f t="shared" si="3"/>
        <v>7.4949698189134814E-2</v>
      </c>
      <c r="N21" s="85">
        <v>12</v>
      </c>
      <c r="O21" s="86">
        <v>51</v>
      </c>
      <c r="P21" s="68">
        <f t="shared" si="7"/>
        <v>0.23529411764705882</v>
      </c>
      <c r="Q21" s="85">
        <f t="shared" si="5"/>
        <v>3679</v>
      </c>
      <c r="R21" s="86">
        <f t="shared" si="6"/>
        <v>262222</v>
      </c>
      <c r="S21" s="68">
        <f t="shared" si="4"/>
        <v>1.4030096635675116E-2</v>
      </c>
      <c r="T21" s="66"/>
    </row>
    <row r="22" spans="1:20">
      <c r="A22" s="105">
        <v>2022</v>
      </c>
      <c r="B22" s="85">
        <v>718</v>
      </c>
      <c r="C22" s="86">
        <v>39555</v>
      </c>
      <c r="D22" s="68">
        <f t="shared" si="0"/>
        <v>1.8151940336240676E-2</v>
      </c>
      <c r="E22" s="85">
        <v>147</v>
      </c>
      <c r="F22" s="86">
        <v>1755</v>
      </c>
      <c r="G22" s="68">
        <f t="shared" si="1"/>
        <v>8.3760683760683755E-2</v>
      </c>
      <c r="H22" s="85">
        <v>5</v>
      </c>
      <c r="I22" s="86">
        <v>50</v>
      </c>
      <c r="J22" s="68">
        <f t="shared" si="2"/>
        <v>0.1</v>
      </c>
      <c r="K22" s="85">
        <v>50</v>
      </c>
      <c r="L22" s="86">
        <v>546</v>
      </c>
      <c r="M22" s="68">
        <f t="shared" si="3"/>
        <v>9.1575091575091569E-2</v>
      </c>
      <c r="N22" s="85">
        <v>7</v>
      </c>
      <c r="O22" s="86">
        <v>51</v>
      </c>
      <c r="P22" s="68">
        <f t="shared" si="7"/>
        <v>0.13725490196078433</v>
      </c>
      <c r="Q22" s="85">
        <f t="shared" si="5"/>
        <v>927</v>
      </c>
      <c r="R22" s="86">
        <f t="shared" si="6"/>
        <v>41957</v>
      </c>
      <c r="S22" s="68">
        <f t="shared" si="4"/>
        <v>2.2094048668875276E-2</v>
      </c>
      <c r="T22" s="66"/>
    </row>
    <row r="23" spans="1:20" ht="13" thickBot="1">
      <c r="A23" s="105">
        <v>2023</v>
      </c>
      <c r="B23" s="206">
        <v>58</v>
      </c>
      <c r="C23" s="207">
        <v>354</v>
      </c>
      <c r="D23" s="87">
        <f t="shared" si="0"/>
        <v>0.16384180790960451</v>
      </c>
      <c r="E23" s="206">
        <v>3</v>
      </c>
      <c r="F23" s="207">
        <v>7</v>
      </c>
      <c r="G23" s="87">
        <f t="shared" si="1"/>
        <v>0.42857142857142855</v>
      </c>
      <c r="H23" s="206"/>
      <c r="I23" s="207"/>
      <c r="J23" s="87"/>
      <c r="K23" s="206">
        <v>1</v>
      </c>
      <c r="L23" s="207">
        <v>2</v>
      </c>
      <c r="M23" s="87">
        <f t="shared" si="3"/>
        <v>0.5</v>
      </c>
      <c r="N23" s="206">
        <v>0</v>
      </c>
      <c r="O23" s="207">
        <v>4</v>
      </c>
      <c r="P23" s="87">
        <f t="shared" si="7"/>
        <v>0</v>
      </c>
      <c r="Q23" s="206">
        <f t="shared" si="5"/>
        <v>62</v>
      </c>
      <c r="R23" s="207">
        <f t="shared" si="6"/>
        <v>367</v>
      </c>
      <c r="S23" s="87">
        <f t="shared" si="4"/>
        <v>0.16893732970027248</v>
      </c>
      <c r="T23" s="66"/>
    </row>
    <row r="24" spans="1:20" ht="13.5" thickBot="1">
      <c r="A24" s="13" t="s">
        <v>27</v>
      </c>
      <c r="B24" s="22">
        <f>SUM(B8:B23)</f>
        <v>131926</v>
      </c>
      <c r="C24" s="24">
        <f>SUM(C8:C23)</f>
        <v>3487696</v>
      </c>
      <c r="D24" s="16">
        <f>B24/C24</f>
        <v>3.7826117872658625E-2</v>
      </c>
      <c r="E24" s="22">
        <f>SUM(E8:E23)</f>
        <v>11165</v>
      </c>
      <c r="F24" s="24">
        <f>SUM(F8:F23)</f>
        <v>142165</v>
      </c>
      <c r="G24" s="16">
        <f>E24/F24</f>
        <v>7.8535504519396476E-2</v>
      </c>
      <c r="H24" s="22">
        <f>SUM(H8:H23)</f>
        <v>1289</v>
      </c>
      <c r="I24" s="24">
        <f>SUM(I8:I23)</f>
        <v>12663</v>
      </c>
      <c r="J24" s="16">
        <f>H24/I24</f>
        <v>0.10179262418068388</v>
      </c>
      <c r="K24" s="22">
        <f>SUM(K8:K23)</f>
        <v>4008</v>
      </c>
      <c r="L24" s="24">
        <f>SUM(L8:L23)</f>
        <v>27776</v>
      </c>
      <c r="M24" s="16">
        <f>K24/L24</f>
        <v>0.14429723502304148</v>
      </c>
      <c r="N24" s="111">
        <f>SUM(N8:N23)</f>
        <v>271</v>
      </c>
      <c r="O24" s="112">
        <f>SUM(O8:O23)</f>
        <v>740</v>
      </c>
      <c r="P24" s="113">
        <f>N24/O24</f>
        <v>0.36621621621621619</v>
      </c>
      <c r="Q24" s="22">
        <f>SUM(Q8:Q23)</f>
        <v>148659</v>
      </c>
      <c r="R24" s="24">
        <f>SUM(R8:R23)</f>
        <v>3671040</v>
      </c>
      <c r="S24" s="16">
        <f>Q24/R24</f>
        <v>4.0495064069037655E-2</v>
      </c>
      <c r="T24" s="66"/>
    </row>
    <row r="25" spans="1:20" ht="13">
      <c r="A25" s="31"/>
      <c r="B25" s="80"/>
      <c r="C25" s="80"/>
      <c r="D25" s="95"/>
      <c r="E25" s="80"/>
      <c r="F25" s="80"/>
      <c r="G25" s="95"/>
      <c r="H25" s="80"/>
      <c r="I25" s="80"/>
      <c r="J25" s="95"/>
      <c r="K25" s="80"/>
      <c r="L25" s="80"/>
      <c r="M25" s="95"/>
      <c r="N25" s="95"/>
      <c r="O25" s="95"/>
      <c r="P25" s="95"/>
      <c r="Q25" s="80"/>
      <c r="R25" s="80"/>
      <c r="S25" s="95"/>
      <c r="T25" s="66"/>
    </row>
    <row r="27" spans="1:20" ht="12.75" customHeight="1">
      <c r="A27" s="66"/>
      <c r="B27" s="66"/>
      <c r="C27" s="66"/>
      <c r="D27" s="66"/>
      <c r="E27" s="66"/>
      <c r="F27" s="66"/>
      <c r="G27" s="66"/>
      <c r="H27" s="66"/>
      <c r="I27" s="66"/>
      <c r="J27" s="66"/>
      <c r="K27" s="66"/>
      <c r="L27" s="66"/>
      <c r="M27" s="66"/>
      <c r="N27" s="66"/>
      <c r="O27" s="66"/>
      <c r="P27" s="66"/>
      <c r="Q27" s="66"/>
      <c r="R27" s="66"/>
      <c r="S27" s="66"/>
      <c r="T27" s="66"/>
    </row>
    <row r="31" spans="1:20">
      <c r="A31" s="66"/>
      <c r="B31" s="66"/>
      <c r="C31" s="66"/>
      <c r="D31" s="66"/>
      <c r="E31" s="66"/>
      <c r="F31" s="66"/>
      <c r="G31" s="66"/>
      <c r="H31" s="66"/>
      <c r="I31" s="66"/>
      <c r="J31" s="66"/>
      <c r="K31" s="66"/>
      <c r="L31" s="66"/>
      <c r="M31" s="66"/>
      <c r="N31" s="66"/>
      <c r="O31" s="66"/>
      <c r="P31" s="66"/>
      <c r="Q31" s="66"/>
      <c r="R31" s="66"/>
      <c r="S31" s="66"/>
      <c r="T31" s="66"/>
    </row>
    <row r="32" spans="1:20" ht="13">
      <c r="A32" s="66"/>
      <c r="B32" s="66"/>
      <c r="C32" s="66"/>
      <c r="D32" s="66"/>
      <c r="E32" s="66"/>
      <c r="F32" s="66"/>
      <c r="G32" s="66"/>
      <c r="H32" s="66"/>
      <c r="I32" s="66"/>
      <c r="J32" s="66"/>
      <c r="K32" s="66"/>
      <c r="L32" s="66"/>
      <c r="M32" s="66"/>
      <c r="N32" s="66"/>
      <c r="O32" s="66"/>
      <c r="P32" s="66"/>
      <c r="Q32" s="66"/>
      <c r="R32" s="66"/>
      <c r="S32" s="66"/>
      <c r="T32" s="212"/>
    </row>
    <row r="33" spans="20:20" ht="13">
      <c r="T33" s="213"/>
    </row>
    <row r="34" spans="20:20" ht="13">
      <c r="T34" s="213"/>
    </row>
    <row r="35" spans="20:20" ht="13">
      <c r="T35" s="213"/>
    </row>
    <row r="36" spans="20:20" ht="13.5" customHeight="1">
      <c r="T36" s="213"/>
    </row>
    <row r="37" spans="20:20" ht="13">
      <c r="T37" s="213"/>
    </row>
    <row r="38" spans="20:20" ht="13">
      <c r="T38" s="213"/>
    </row>
    <row r="39" spans="20:20" ht="13">
      <c r="T39" s="213"/>
    </row>
    <row r="40" spans="20:20" ht="13">
      <c r="T40" s="213"/>
    </row>
    <row r="41" spans="20:20" ht="13">
      <c r="T41" s="213"/>
    </row>
    <row r="42" spans="20:20" ht="13">
      <c r="T42" s="213"/>
    </row>
    <row r="43" spans="20:20" ht="13">
      <c r="T43" s="213"/>
    </row>
    <row r="44" spans="20:20" ht="13">
      <c r="T44" s="213"/>
    </row>
    <row r="45" spans="20:20" ht="13">
      <c r="T45" s="213"/>
    </row>
    <row r="46" spans="20:20" ht="13">
      <c r="T46" s="213"/>
    </row>
    <row r="47" spans="20:20" ht="13">
      <c r="T47" s="213"/>
    </row>
    <row r="48" spans="20:20" ht="13">
      <c r="T48" s="213"/>
    </row>
    <row r="49" spans="20:20" ht="13.5" customHeight="1">
      <c r="T49" s="214"/>
    </row>
    <row r="50" spans="20:20" ht="13">
      <c r="T50" s="214"/>
    </row>
    <row r="51" spans="20:20" ht="13">
      <c r="T51" s="214"/>
    </row>
    <row r="52" spans="20:20" ht="13">
      <c r="T52" s="214"/>
    </row>
    <row r="53" spans="20:20" ht="13">
      <c r="T53" s="214"/>
    </row>
    <row r="69" ht="13.5" customHeight="1"/>
  </sheetData>
  <mergeCells count="8">
    <mergeCell ref="A4:T4"/>
    <mergeCell ref="Q6:S6"/>
    <mergeCell ref="K6:M6"/>
    <mergeCell ref="H6:J6"/>
    <mergeCell ref="A6:A7"/>
    <mergeCell ref="B6:D6"/>
    <mergeCell ref="E6:G6"/>
    <mergeCell ref="N6:P6"/>
  </mergeCells>
  <phoneticPr fontId="0" type="noConversion"/>
  <pageMargins left="0.75" right="0.75" top="1" bottom="1" header="0.5" footer="0.5"/>
  <pageSetup scale="51" orientation="portrait" r:id="rId1"/>
  <headerFooter alignWithMargins="0">
    <oddFooter>&amp;C&amp;14B-&amp;P-4</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pageSetUpPr fitToPage="1"/>
  </sheetPr>
  <dimension ref="A1:S30"/>
  <sheetViews>
    <sheetView zoomScaleNormal="100" workbookViewId="0"/>
  </sheetViews>
  <sheetFormatPr defaultColWidth="9.1796875" defaultRowHeight="12.5"/>
  <cols>
    <col min="1" max="1" width="10.54296875" style="15" customWidth="1"/>
    <col min="2" max="2" width="10.26953125" style="25" customWidth="1"/>
    <col min="3" max="3" width="11.7265625" style="25" customWidth="1"/>
    <col min="4" max="4" width="12.7265625" style="25" customWidth="1"/>
    <col min="5" max="5" width="10.26953125" style="25" customWidth="1"/>
    <col min="6" max="6" width="11.7265625" style="25" customWidth="1"/>
    <col min="7" max="7" width="12.7265625" style="25" customWidth="1"/>
    <col min="8" max="8" width="10.26953125" style="25" customWidth="1"/>
    <col min="9" max="9" width="8.54296875" style="25" customWidth="1"/>
    <col min="10" max="10" width="12.7265625" style="25" customWidth="1"/>
    <col min="11" max="12" width="10.26953125" style="25" customWidth="1"/>
    <col min="13" max="13" width="12.26953125" style="25" customWidth="1"/>
    <col min="14" max="14" width="10.26953125" style="25" customWidth="1"/>
    <col min="15" max="15" width="14.1796875" style="25" bestFit="1" customWidth="1"/>
    <col min="16" max="16" width="12.81640625" style="25" customWidth="1"/>
    <col min="17" max="16384" width="9.1796875" style="15"/>
  </cols>
  <sheetData>
    <row r="1" spans="1:19" ht="25">
      <c r="A1" s="37" t="s">
        <v>21</v>
      </c>
      <c r="B1" s="70"/>
      <c r="C1" s="70"/>
      <c r="D1" s="70"/>
      <c r="E1" s="70"/>
      <c r="F1" s="70"/>
      <c r="G1" s="70"/>
      <c r="H1" s="70"/>
      <c r="I1" s="70"/>
      <c r="J1" s="70"/>
      <c r="K1" s="70"/>
      <c r="L1" s="70"/>
      <c r="M1" s="70"/>
      <c r="N1" s="70"/>
      <c r="O1" s="70"/>
      <c r="P1" s="70"/>
      <c r="Q1" s="66"/>
      <c r="R1" s="66"/>
      <c r="S1" s="66"/>
    </row>
    <row r="2" spans="1:19" ht="18">
      <c r="A2" s="12" t="s">
        <v>76</v>
      </c>
      <c r="B2" s="9"/>
      <c r="C2" s="9"/>
      <c r="D2" s="9"/>
      <c r="E2" s="9"/>
      <c r="F2" s="9"/>
      <c r="G2" s="9"/>
      <c r="H2" s="9"/>
      <c r="I2" s="9"/>
      <c r="J2" s="9"/>
      <c r="K2" s="9"/>
      <c r="L2" s="9"/>
      <c r="M2" s="9"/>
      <c r="N2" s="9"/>
      <c r="O2" s="9"/>
      <c r="P2" s="9"/>
      <c r="Q2" s="66"/>
      <c r="R2" s="66"/>
      <c r="S2" s="66"/>
    </row>
    <row r="3" spans="1:19" ht="14">
      <c r="A3" s="10"/>
      <c r="B3" s="9"/>
      <c r="C3" s="9"/>
      <c r="D3" s="9"/>
      <c r="E3" s="9"/>
      <c r="F3" s="9"/>
      <c r="G3" s="9"/>
      <c r="H3" s="9"/>
      <c r="I3" s="9"/>
      <c r="J3" s="9"/>
      <c r="K3" s="9"/>
      <c r="L3" s="9"/>
      <c r="M3" s="9"/>
      <c r="N3" s="9"/>
      <c r="O3" s="9"/>
      <c r="P3" s="9"/>
      <c r="Q3" s="66"/>
      <c r="R3" s="66"/>
      <c r="S3" s="66"/>
    </row>
    <row r="4" spans="1:19" ht="17.25" customHeight="1">
      <c r="A4" s="265" t="s">
        <v>77</v>
      </c>
      <c r="B4" s="265"/>
      <c r="C4" s="265"/>
      <c r="D4" s="265"/>
      <c r="E4" s="265"/>
      <c r="F4" s="265"/>
      <c r="G4" s="265"/>
      <c r="H4" s="265"/>
      <c r="I4" s="265"/>
      <c r="J4" s="265"/>
      <c r="K4" s="265"/>
      <c r="L4" s="265"/>
      <c r="M4" s="265"/>
      <c r="N4" s="265"/>
      <c r="O4" s="265"/>
      <c r="P4" s="265"/>
      <c r="Q4" s="265"/>
      <c r="R4" s="66"/>
      <c r="S4" s="66"/>
    </row>
    <row r="5" spans="1:19" ht="17.25" customHeight="1">
      <c r="A5" s="265"/>
      <c r="B5" s="265"/>
      <c r="C5" s="265"/>
      <c r="D5" s="265"/>
      <c r="E5" s="265"/>
      <c r="F5" s="265"/>
      <c r="G5" s="265"/>
      <c r="H5" s="265"/>
      <c r="I5" s="265"/>
      <c r="J5" s="265"/>
      <c r="K5" s="265"/>
      <c r="L5" s="265"/>
      <c r="M5" s="265"/>
      <c r="N5" s="265"/>
      <c r="O5" s="265"/>
      <c r="P5" s="265"/>
      <c r="Q5" s="265"/>
      <c r="R5" s="66"/>
      <c r="S5" s="66"/>
    </row>
    <row r="6" spans="1:19" ht="4.1500000000000004" customHeight="1">
      <c r="A6" s="265"/>
      <c r="B6" s="265"/>
      <c r="C6" s="265"/>
      <c r="D6" s="265"/>
      <c r="E6" s="265"/>
      <c r="F6" s="265"/>
      <c r="G6" s="265"/>
      <c r="H6" s="265"/>
      <c r="I6" s="265"/>
      <c r="J6" s="265"/>
      <c r="K6" s="265"/>
      <c r="L6" s="265"/>
      <c r="M6" s="265"/>
      <c r="N6" s="265"/>
      <c r="O6" s="265"/>
      <c r="P6" s="265"/>
      <c r="Q6" s="265"/>
      <c r="R6" s="66"/>
      <c r="S6" s="66"/>
    </row>
    <row r="7" spans="1:19" ht="26.25" customHeight="1">
      <c r="A7" s="265"/>
      <c r="B7" s="265"/>
      <c r="C7" s="265"/>
      <c r="D7" s="265"/>
      <c r="E7" s="265"/>
      <c r="F7" s="265"/>
      <c r="G7" s="265"/>
      <c r="H7" s="265"/>
      <c r="I7" s="265"/>
      <c r="J7" s="265"/>
      <c r="K7" s="265"/>
      <c r="L7" s="265"/>
      <c r="M7" s="265"/>
      <c r="N7" s="265"/>
      <c r="O7" s="265"/>
      <c r="P7" s="265"/>
      <c r="Q7" s="265"/>
      <c r="R7" s="66"/>
      <c r="S7" s="66"/>
    </row>
    <row r="8" spans="1:19" ht="14.5" thickBot="1">
      <c r="A8" s="1"/>
      <c r="B8" s="9"/>
      <c r="C8" s="9"/>
      <c r="D8" s="9"/>
      <c r="E8" s="9"/>
      <c r="F8" s="9"/>
      <c r="G8" s="9"/>
      <c r="H8" s="9"/>
      <c r="I8" s="9"/>
      <c r="J8" s="9"/>
      <c r="K8" s="9"/>
      <c r="L8" s="9"/>
      <c r="M8" s="9"/>
      <c r="N8" s="9"/>
      <c r="O8" s="9"/>
      <c r="P8" s="9"/>
      <c r="Q8" s="66"/>
      <c r="R8" s="66"/>
      <c r="S8" s="66"/>
    </row>
    <row r="9" spans="1:19" ht="13.5" customHeight="1" thickBot="1">
      <c r="A9" s="269" t="s">
        <v>24</v>
      </c>
      <c r="B9" s="279" t="s">
        <v>28</v>
      </c>
      <c r="C9" s="280"/>
      <c r="D9" s="281"/>
      <c r="E9" s="279" t="s">
        <v>29</v>
      </c>
      <c r="F9" s="280"/>
      <c r="G9" s="281"/>
      <c r="H9" s="279" t="s">
        <v>30</v>
      </c>
      <c r="I9" s="280"/>
      <c r="J9" s="281"/>
      <c r="K9" s="279" t="s">
        <v>31</v>
      </c>
      <c r="L9" s="280"/>
      <c r="M9" s="281"/>
      <c r="N9" s="279" t="s">
        <v>27</v>
      </c>
      <c r="O9" s="280"/>
      <c r="P9" s="281"/>
      <c r="Q9" s="66"/>
      <c r="R9" s="66"/>
      <c r="S9" s="66"/>
    </row>
    <row r="10" spans="1:19" ht="28.5" customHeight="1" thickBot="1">
      <c r="A10" s="270"/>
      <c r="B10" s="53" t="s">
        <v>78</v>
      </c>
      <c r="C10" s="63" t="s">
        <v>79</v>
      </c>
      <c r="D10" s="54" t="s">
        <v>80</v>
      </c>
      <c r="E10" s="53" t="s">
        <v>78</v>
      </c>
      <c r="F10" s="63" t="s">
        <v>79</v>
      </c>
      <c r="G10" s="54" t="s">
        <v>80</v>
      </c>
      <c r="H10" s="53" t="s">
        <v>78</v>
      </c>
      <c r="I10" s="63" t="s">
        <v>79</v>
      </c>
      <c r="J10" s="54" t="s">
        <v>80</v>
      </c>
      <c r="K10" s="53" t="s">
        <v>78</v>
      </c>
      <c r="L10" s="63" t="s">
        <v>79</v>
      </c>
      <c r="M10" s="54" t="s">
        <v>80</v>
      </c>
      <c r="N10" s="53" t="s">
        <v>78</v>
      </c>
      <c r="O10" s="63" t="s">
        <v>79</v>
      </c>
      <c r="P10" s="54" t="s">
        <v>80</v>
      </c>
      <c r="Q10" s="66"/>
      <c r="R10" s="66"/>
      <c r="S10" s="66"/>
    </row>
    <row r="11" spans="1:19">
      <c r="A11" s="105">
        <v>2008</v>
      </c>
      <c r="B11" s="210">
        <v>14</v>
      </c>
      <c r="C11" s="211">
        <v>144708</v>
      </c>
      <c r="D11" s="69">
        <f t="shared" ref="D11:D26" si="0">IF(C11=0, "NA", B11/C11)</f>
        <v>9.6746551676479535E-5</v>
      </c>
      <c r="E11" s="210">
        <v>1</v>
      </c>
      <c r="F11" s="211">
        <v>5686</v>
      </c>
      <c r="G11" s="69"/>
      <c r="H11" s="210">
        <v>0</v>
      </c>
      <c r="I11" s="211">
        <v>75</v>
      </c>
      <c r="J11" s="69">
        <f t="shared" ref="J11:J25" si="1">IF(I11=0, "NA", H11/I11)</f>
        <v>0</v>
      </c>
      <c r="K11" s="210">
        <v>0</v>
      </c>
      <c r="L11" s="211">
        <v>1273</v>
      </c>
      <c r="M11" s="69">
        <f t="shared" ref="M11:M26" si="2">IF(L11=0, "NA", K11/L11)</f>
        <v>0</v>
      </c>
      <c r="N11" s="211">
        <f>SUM(K11,H11,E11,B11)</f>
        <v>15</v>
      </c>
      <c r="O11" s="211">
        <f>SUM(L11,I11,F11,C11)</f>
        <v>151742</v>
      </c>
      <c r="P11" s="69">
        <f t="shared" ref="P11:P26" si="3">IF(O11=0, "NA", N11/O11)</f>
        <v>9.8851998787415478E-5</v>
      </c>
      <c r="Q11" s="66"/>
      <c r="R11" s="66"/>
      <c r="S11" s="66"/>
    </row>
    <row r="12" spans="1:19">
      <c r="A12" s="105">
        <v>2009</v>
      </c>
      <c r="B12" s="85">
        <v>10</v>
      </c>
      <c r="C12" s="86">
        <v>125847</v>
      </c>
      <c r="D12" s="68">
        <f t="shared" si="0"/>
        <v>7.9461568412437321E-5</v>
      </c>
      <c r="E12" s="85">
        <v>0</v>
      </c>
      <c r="F12" s="86">
        <v>4180</v>
      </c>
      <c r="G12" s="68">
        <v>0</v>
      </c>
      <c r="H12" s="85">
        <v>0</v>
      </c>
      <c r="I12" s="86">
        <v>107</v>
      </c>
      <c r="J12" s="68">
        <f t="shared" si="1"/>
        <v>0</v>
      </c>
      <c r="K12" s="85">
        <v>0</v>
      </c>
      <c r="L12" s="86">
        <v>425</v>
      </c>
      <c r="M12" s="68">
        <f t="shared" si="2"/>
        <v>0</v>
      </c>
      <c r="N12" s="86">
        <f t="shared" ref="N12:O26" si="4">SUM(K12,H12,E12,B12)</f>
        <v>10</v>
      </c>
      <c r="O12" s="86">
        <f t="shared" si="4"/>
        <v>130559</v>
      </c>
      <c r="P12" s="68">
        <f t="shared" si="3"/>
        <v>7.6593723910262792E-5</v>
      </c>
      <c r="Q12" s="66"/>
      <c r="R12" s="66"/>
      <c r="S12" s="66"/>
    </row>
    <row r="13" spans="1:19">
      <c r="A13" s="105">
        <v>2010</v>
      </c>
      <c r="B13" s="85">
        <v>6</v>
      </c>
      <c r="C13" s="86">
        <v>171150</v>
      </c>
      <c r="D13" s="68">
        <f t="shared" si="0"/>
        <v>3.5056967572304997E-5</v>
      </c>
      <c r="E13" s="85">
        <v>0</v>
      </c>
      <c r="F13" s="86">
        <v>4225</v>
      </c>
      <c r="G13" s="68">
        <f t="shared" ref="G13:G26" si="5">IF(F13=0, "NA", E13/F13)</f>
        <v>0</v>
      </c>
      <c r="H13" s="85">
        <v>0</v>
      </c>
      <c r="I13" s="86">
        <v>237</v>
      </c>
      <c r="J13" s="68">
        <f t="shared" si="1"/>
        <v>0</v>
      </c>
      <c r="K13" s="85">
        <v>0</v>
      </c>
      <c r="L13" s="86">
        <v>483</v>
      </c>
      <c r="M13" s="68">
        <f t="shared" si="2"/>
        <v>0</v>
      </c>
      <c r="N13" s="86">
        <f t="shared" si="4"/>
        <v>6</v>
      </c>
      <c r="O13" s="86">
        <f t="shared" si="4"/>
        <v>176095</v>
      </c>
      <c r="P13" s="68">
        <f t="shared" si="3"/>
        <v>3.4072517675118547E-5</v>
      </c>
      <c r="Q13" s="66"/>
      <c r="R13" s="66"/>
      <c r="S13" s="66"/>
    </row>
    <row r="14" spans="1:19">
      <c r="A14" s="105">
        <v>2011</v>
      </c>
      <c r="B14" s="85">
        <v>5</v>
      </c>
      <c r="C14" s="86">
        <v>192990</v>
      </c>
      <c r="D14" s="68">
        <f t="shared" si="0"/>
        <v>2.5908078138763665E-5</v>
      </c>
      <c r="E14" s="85">
        <v>1</v>
      </c>
      <c r="F14" s="86">
        <v>7455</v>
      </c>
      <c r="G14" s="68">
        <f t="shared" si="5"/>
        <v>1.3413816230717639E-4</v>
      </c>
      <c r="H14" s="85">
        <v>0</v>
      </c>
      <c r="I14" s="86">
        <v>594</v>
      </c>
      <c r="J14" s="68">
        <f t="shared" si="1"/>
        <v>0</v>
      </c>
      <c r="K14" s="85">
        <v>0</v>
      </c>
      <c r="L14" s="86">
        <v>1488</v>
      </c>
      <c r="M14" s="68">
        <f t="shared" si="2"/>
        <v>0</v>
      </c>
      <c r="N14" s="86">
        <f t="shared" si="4"/>
        <v>6</v>
      </c>
      <c r="O14" s="86">
        <f t="shared" si="4"/>
        <v>202527</v>
      </c>
      <c r="P14" s="68">
        <f t="shared" si="3"/>
        <v>2.9625679539024428E-5</v>
      </c>
      <c r="Q14" s="66"/>
      <c r="R14" s="66"/>
      <c r="S14" s="66"/>
    </row>
    <row r="15" spans="1:19">
      <c r="A15" s="105">
        <v>2012</v>
      </c>
      <c r="B15" s="85">
        <v>4</v>
      </c>
      <c r="C15" s="86">
        <v>217247</v>
      </c>
      <c r="D15" s="68">
        <f t="shared" si="0"/>
        <v>1.8412222032985496E-5</v>
      </c>
      <c r="E15" s="85">
        <v>0</v>
      </c>
      <c r="F15" s="86">
        <v>7765</v>
      </c>
      <c r="G15" s="68">
        <f t="shared" si="5"/>
        <v>0</v>
      </c>
      <c r="H15" s="85">
        <v>0</v>
      </c>
      <c r="I15" s="86">
        <v>971</v>
      </c>
      <c r="J15" s="68">
        <f t="shared" si="1"/>
        <v>0</v>
      </c>
      <c r="K15" s="85">
        <v>0</v>
      </c>
      <c r="L15" s="86">
        <v>1512</v>
      </c>
      <c r="M15" s="68">
        <f t="shared" si="2"/>
        <v>0</v>
      </c>
      <c r="N15" s="86">
        <f t="shared" si="4"/>
        <v>4</v>
      </c>
      <c r="O15" s="86">
        <f t="shared" si="4"/>
        <v>227495</v>
      </c>
      <c r="P15" s="68">
        <f t="shared" si="3"/>
        <v>1.7582804017670718E-5</v>
      </c>
      <c r="Q15" s="66"/>
      <c r="R15" s="66"/>
      <c r="S15" s="66"/>
    </row>
    <row r="16" spans="1:19">
      <c r="A16" s="105">
        <v>2013</v>
      </c>
      <c r="B16" s="85">
        <v>1</v>
      </c>
      <c r="C16" s="86">
        <v>247020</v>
      </c>
      <c r="D16" s="68">
        <f t="shared" si="0"/>
        <v>4.0482552020079348E-6</v>
      </c>
      <c r="E16" s="85">
        <v>0</v>
      </c>
      <c r="F16" s="86">
        <v>7522</v>
      </c>
      <c r="G16" s="68">
        <f t="shared" si="5"/>
        <v>0</v>
      </c>
      <c r="H16" s="85">
        <v>0</v>
      </c>
      <c r="I16" s="86">
        <v>1250</v>
      </c>
      <c r="J16" s="68">
        <f t="shared" si="1"/>
        <v>0</v>
      </c>
      <c r="K16" s="85">
        <v>0</v>
      </c>
      <c r="L16" s="86">
        <v>1395</v>
      </c>
      <c r="M16" s="68">
        <f t="shared" si="2"/>
        <v>0</v>
      </c>
      <c r="N16" s="86">
        <f t="shared" si="4"/>
        <v>1</v>
      </c>
      <c r="O16" s="86">
        <f t="shared" si="4"/>
        <v>257187</v>
      </c>
      <c r="P16" s="68">
        <f t="shared" si="3"/>
        <v>3.8882214108800213E-6</v>
      </c>
      <c r="Q16" s="66"/>
      <c r="R16" s="66"/>
      <c r="S16" s="66"/>
    </row>
    <row r="17" spans="1:19">
      <c r="A17" s="105">
        <v>2014</v>
      </c>
      <c r="B17" s="85">
        <v>3</v>
      </c>
      <c r="C17" s="86">
        <v>267584</v>
      </c>
      <c r="D17" s="68">
        <f t="shared" si="0"/>
        <v>1.1211432671609663E-5</v>
      </c>
      <c r="E17" s="85">
        <v>0</v>
      </c>
      <c r="F17" s="86">
        <v>8620</v>
      </c>
      <c r="G17" s="68">
        <f t="shared" si="5"/>
        <v>0</v>
      </c>
      <c r="H17" s="85">
        <v>0</v>
      </c>
      <c r="I17" s="86">
        <v>2791</v>
      </c>
      <c r="J17" s="68">
        <f t="shared" si="1"/>
        <v>0</v>
      </c>
      <c r="K17" s="85">
        <v>0</v>
      </c>
      <c r="L17" s="86">
        <v>1329</v>
      </c>
      <c r="M17" s="68">
        <f t="shared" si="2"/>
        <v>0</v>
      </c>
      <c r="N17" s="86">
        <f t="shared" si="4"/>
        <v>3</v>
      </c>
      <c r="O17" s="86">
        <f t="shared" si="4"/>
        <v>280324</v>
      </c>
      <c r="P17" s="68">
        <f t="shared" si="3"/>
        <v>1.0701902084730526E-5</v>
      </c>
      <c r="Q17" s="66"/>
      <c r="R17" s="66"/>
      <c r="S17" s="66"/>
    </row>
    <row r="18" spans="1:19">
      <c r="A18" s="105">
        <v>2015</v>
      </c>
      <c r="B18" s="85">
        <v>3</v>
      </c>
      <c r="C18" s="86">
        <v>308864</v>
      </c>
      <c r="D18" s="68">
        <f t="shared" si="0"/>
        <v>9.7130128470783257E-6</v>
      </c>
      <c r="E18" s="85">
        <v>1</v>
      </c>
      <c r="F18" s="86">
        <v>14059</v>
      </c>
      <c r="G18" s="68">
        <f t="shared" si="5"/>
        <v>7.1128814282665913E-5</v>
      </c>
      <c r="H18" s="85">
        <v>0</v>
      </c>
      <c r="I18" s="86">
        <v>2389</v>
      </c>
      <c r="J18" s="68">
        <f t="shared" si="1"/>
        <v>0</v>
      </c>
      <c r="K18" s="85">
        <v>0</v>
      </c>
      <c r="L18" s="86">
        <v>2962</v>
      </c>
      <c r="M18" s="68">
        <f t="shared" si="2"/>
        <v>0</v>
      </c>
      <c r="N18" s="86">
        <f t="shared" si="4"/>
        <v>4</v>
      </c>
      <c r="O18" s="86">
        <f t="shared" si="4"/>
        <v>328274</v>
      </c>
      <c r="P18" s="68">
        <f t="shared" si="3"/>
        <v>1.2184943065853525E-5</v>
      </c>
      <c r="Q18" s="66"/>
      <c r="R18" s="66"/>
      <c r="S18" s="66"/>
    </row>
    <row r="19" spans="1:19">
      <c r="A19" s="105">
        <v>2016</v>
      </c>
      <c r="B19" s="85">
        <v>6</v>
      </c>
      <c r="C19" s="86">
        <v>309746</v>
      </c>
      <c r="D19" s="68">
        <f t="shared" si="0"/>
        <v>1.9370710194804776E-5</v>
      </c>
      <c r="E19" s="85">
        <v>1</v>
      </c>
      <c r="F19" s="86">
        <v>16207</v>
      </c>
      <c r="G19" s="68">
        <f t="shared" si="5"/>
        <v>6.1701733818720305E-5</v>
      </c>
      <c r="H19" s="85">
        <v>0</v>
      </c>
      <c r="I19" s="86">
        <v>908</v>
      </c>
      <c r="J19" s="68">
        <f t="shared" si="1"/>
        <v>0</v>
      </c>
      <c r="K19" s="85">
        <v>1</v>
      </c>
      <c r="L19" s="86">
        <v>2965</v>
      </c>
      <c r="M19" s="68">
        <f t="shared" si="2"/>
        <v>3.3726812816188871E-4</v>
      </c>
      <c r="N19" s="86">
        <f t="shared" si="4"/>
        <v>8</v>
      </c>
      <c r="O19" s="86">
        <f t="shared" si="4"/>
        <v>329826</v>
      </c>
      <c r="P19" s="68">
        <f t="shared" si="3"/>
        <v>2.4255213354920473E-5</v>
      </c>
      <c r="Q19" s="66"/>
      <c r="R19" s="66"/>
      <c r="S19" s="66"/>
    </row>
    <row r="20" spans="1:19">
      <c r="A20" s="105">
        <v>2017</v>
      </c>
      <c r="B20" s="85">
        <v>1</v>
      </c>
      <c r="C20" s="86">
        <v>321707</v>
      </c>
      <c r="D20" s="68">
        <f t="shared" si="0"/>
        <v>3.1084185299045405E-6</v>
      </c>
      <c r="E20" s="85">
        <v>0</v>
      </c>
      <c r="F20" s="86">
        <v>14980</v>
      </c>
      <c r="G20" s="68">
        <f t="shared" si="5"/>
        <v>0</v>
      </c>
      <c r="H20" s="85">
        <v>0</v>
      </c>
      <c r="I20" s="86">
        <v>542</v>
      </c>
      <c r="J20" s="68">
        <f t="shared" si="1"/>
        <v>0</v>
      </c>
      <c r="K20" s="85">
        <v>0</v>
      </c>
      <c r="L20" s="86">
        <v>2649</v>
      </c>
      <c r="M20" s="68">
        <f t="shared" si="2"/>
        <v>0</v>
      </c>
      <c r="N20" s="86">
        <f t="shared" si="4"/>
        <v>1</v>
      </c>
      <c r="O20" s="86">
        <f t="shared" si="4"/>
        <v>339878</v>
      </c>
      <c r="P20" s="68">
        <f t="shared" si="3"/>
        <v>2.942232212735158E-6</v>
      </c>
      <c r="Q20" s="66"/>
      <c r="R20" s="66"/>
      <c r="S20" s="66"/>
    </row>
    <row r="21" spans="1:19">
      <c r="A21" s="105">
        <v>2018</v>
      </c>
      <c r="B21" s="85">
        <v>10</v>
      </c>
      <c r="C21" s="86">
        <v>320664</v>
      </c>
      <c r="D21" s="68">
        <f t="shared" si="0"/>
        <v>3.1185290522166505E-5</v>
      </c>
      <c r="E21" s="85">
        <v>0</v>
      </c>
      <c r="F21" s="86">
        <v>12275</v>
      </c>
      <c r="G21" s="68">
        <f t="shared" si="5"/>
        <v>0</v>
      </c>
      <c r="H21" s="85">
        <v>0</v>
      </c>
      <c r="I21" s="86">
        <v>822</v>
      </c>
      <c r="J21" s="68">
        <f t="shared" si="1"/>
        <v>0</v>
      </c>
      <c r="K21" s="85">
        <v>0</v>
      </c>
      <c r="L21" s="86">
        <v>2527</v>
      </c>
      <c r="M21" s="68">
        <f t="shared" si="2"/>
        <v>0</v>
      </c>
      <c r="N21" s="86">
        <f t="shared" si="4"/>
        <v>10</v>
      </c>
      <c r="O21" s="86">
        <f t="shared" si="4"/>
        <v>336288</v>
      </c>
      <c r="P21" s="68">
        <f t="shared" si="3"/>
        <v>2.9736416404986201E-5</v>
      </c>
      <c r="Q21" s="66"/>
      <c r="R21" s="66"/>
      <c r="S21" s="66"/>
    </row>
    <row r="22" spans="1:19">
      <c r="A22" s="105">
        <v>2019</v>
      </c>
      <c r="B22" s="85">
        <v>18</v>
      </c>
      <c r="C22" s="86">
        <v>323750</v>
      </c>
      <c r="D22" s="68">
        <f t="shared" si="0"/>
        <v>5.5598455598455601E-5</v>
      </c>
      <c r="E22" s="85">
        <v>0</v>
      </c>
      <c r="F22" s="86">
        <v>16977</v>
      </c>
      <c r="G22" s="68">
        <f t="shared" si="5"/>
        <v>0</v>
      </c>
      <c r="H22" s="85">
        <v>0</v>
      </c>
      <c r="I22" s="86">
        <v>188</v>
      </c>
      <c r="J22" s="68">
        <f t="shared" si="1"/>
        <v>0</v>
      </c>
      <c r="K22" s="85">
        <v>0</v>
      </c>
      <c r="L22" s="86">
        <v>3623</v>
      </c>
      <c r="M22" s="68">
        <f t="shared" si="2"/>
        <v>0</v>
      </c>
      <c r="N22" s="86">
        <f t="shared" si="4"/>
        <v>18</v>
      </c>
      <c r="O22" s="86">
        <f t="shared" si="4"/>
        <v>344538</v>
      </c>
      <c r="P22" s="68">
        <f t="shared" si="3"/>
        <v>5.2243874405725927E-5</v>
      </c>
      <c r="Q22" s="66"/>
      <c r="R22" s="66"/>
      <c r="S22" s="66"/>
    </row>
    <row r="23" spans="1:19">
      <c r="A23" s="105">
        <v>2020</v>
      </c>
      <c r="B23" s="85">
        <v>1</v>
      </c>
      <c r="C23" s="86">
        <v>243904</v>
      </c>
      <c r="D23" s="68">
        <f t="shared" si="0"/>
        <v>4.0999737601679347E-6</v>
      </c>
      <c r="E23" s="85">
        <v>0</v>
      </c>
      <c r="F23" s="86">
        <v>11997</v>
      </c>
      <c r="G23" s="68">
        <f t="shared" si="5"/>
        <v>0</v>
      </c>
      <c r="H23" s="85">
        <v>0</v>
      </c>
      <c r="I23" s="86">
        <v>566</v>
      </c>
      <c r="J23" s="68">
        <f t="shared" si="1"/>
        <v>0</v>
      </c>
      <c r="K23" s="85">
        <v>0</v>
      </c>
      <c r="L23" s="86">
        <v>2573</v>
      </c>
      <c r="M23" s="68">
        <f t="shared" si="2"/>
        <v>0</v>
      </c>
      <c r="N23" s="86">
        <f t="shared" si="4"/>
        <v>1</v>
      </c>
      <c r="O23" s="86">
        <f t="shared" si="4"/>
        <v>259040</v>
      </c>
      <c r="P23" s="68">
        <f t="shared" si="3"/>
        <v>3.8604076590487953E-6</v>
      </c>
      <c r="Q23" s="66"/>
      <c r="R23" s="66"/>
      <c r="S23" s="66"/>
    </row>
    <row r="24" spans="1:19">
      <c r="A24" s="105">
        <v>2021</v>
      </c>
      <c r="B24" s="85">
        <v>0</v>
      </c>
      <c r="C24" s="86">
        <v>250240</v>
      </c>
      <c r="D24" s="68">
        <f t="shared" si="0"/>
        <v>0</v>
      </c>
      <c r="E24" s="85">
        <v>0</v>
      </c>
      <c r="F24" s="86">
        <v>8143</v>
      </c>
      <c r="G24" s="68">
        <f t="shared" si="5"/>
        <v>0</v>
      </c>
      <c r="H24" s="85">
        <v>0</v>
      </c>
      <c r="I24" s="86">
        <v>1158</v>
      </c>
      <c r="J24" s="68">
        <f t="shared" si="1"/>
        <v>0</v>
      </c>
      <c r="K24" s="85">
        <v>0</v>
      </c>
      <c r="L24" s="86">
        <v>1985</v>
      </c>
      <c r="M24" s="68">
        <f t="shared" si="2"/>
        <v>0</v>
      </c>
      <c r="N24" s="86">
        <f t="shared" si="4"/>
        <v>0</v>
      </c>
      <c r="O24" s="86">
        <f t="shared" si="4"/>
        <v>261526</v>
      </c>
      <c r="P24" s="68">
        <f t="shared" si="3"/>
        <v>0</v>
      </c>
      <c r="Q24" s="66"/>
      <c r="R24" s="66"/>
      <c r="S24" s="66"/>
    </row>
    <row r="25" spans="1:19">
      <c r="A25" s="105">
        <v>2022</v>
      </c>
      <c r="B25" s="85">
        <v>0</v>
      </c>
      <c r="C25" s="86">
        <v>39536</v>
      </c>
      <c r="D25" s="68">
        <f t="shared" si="0"/>
        <v>0</v>
      </c>
      <c r="E25" s="85">
        <v>0</v>
      </c>
      <c r="F25" s="86">
        <v>1668</v>
      </c>
      <c r="G25" s="68">
        <f t="shared" si="5"/>
        <v>0</v>
      </c>
      <c r="H25" s="85">
        <v>0</v>
      </c>
      <c r="I25" s="86">
        <v>50</v>
      </c>
      <c r="J25" s="68">
        <f t="shared" si="1"/>
        <v>0</v>
      </c>
      <c r="K25" s="85">
        <v>0</v>
      </c>
      <c r="L25" s="86">
        <v>546</v>
      </c>
      <c r="M25" s="68">
        <f t="shared" si="2"/>
        <v>0</v>
      </c>
      <c r="N25" s="86">
        <f t="shared" si="4"/>
        <v>0</v>
      </c>
      <c r="O25" s="86">
        <f t="shared" si="4"/>
        <v>41800</v>
      </c>
      <c r="P25" s="68">
        <f t="shared" si="3"/>
        <v>0</v>
      </c>
      <c r="Q25" s="66"/>
      <c r="R25" s="66"/>
      <c r="S25" s="66"/>
    </row>
    <row r="26" spans="1:19" ht="13" thickBot="1">
      <c r="A26" s="105">
        <v>2023</v>
      </c>
      <c r="B26" s="206">
        <v>0</v>
      </c>
      <c r="C26" s="207">
        <v>354</v>
      </c>
      <c r="D26" s="87">
        <f t="shared" si="0"/>
        <v>0</v>
      </c>
      <c r="E26" s="206">
        <v>0</v>
      </c>
      <c r="F26" s="207">
        <v>7</v>
      </c>
      <c r="G26" s="87">
        <f t="shared" si="5"/>
        <v>0</v>
      </c>
      <c r="H26" s="206"/>
      <c r="I26" s="207"/>
      <c r="J26" s="87"/>
      <c r="K26" s="206">
        <v>0</v>
      </c>
      <c r="L26" s="207">
        <v>2</v>
      </c>
      <c r="M26" s="87">
        <f t="shared" si="2"/>
        <v>0</v>
      </c>
      <c r="N26" s="207">
        <f t="shared" si="4"/>
        <v>0</v>
      </c>
      <c r="O26" s="207">
        <f t="shared" si="4"/>
        <v>363</v>
      </c>
      <c r="P26" s="87">
        <f t="shared" si="3"/>
        <v>0</v>
      </c>
      <c r="Q26" s="66"/>
      <c r="R26" s="66"/>
      <c r="S26" s="66"/>
    </row>
    <row r="27" spans="1:19" ht="13.5" thickBot="1">
      <c r="A27" s="13" t="s">
        <v>27</v>
      </c>
      <c r="B27" s="111">
        <f>SUM(B11:B26)</f>
        <v>82</v>
      </c>
      <c r="C27" s="112">
        <f>SUM(C11:C26)</f>
        <v>3485311</v>
      </c>
      <c r="D27" s="119">
        <f>B27/C27</f>
        <v>2.3527312196816871E-5</v>
      </c>
      <c r="E27" s="111">
        <f>SUM(E11:E26)</f>
        <v>4</v>
      </c>
      <c r="F27" s="112">
        <f>SUM(F11:F26)</f>
        <v>141766</v>
      </c>
      <c r="G27" s="119">
        <f>E27/F27</f>
        <v>2.8215510065883217E-5</v>
      </c>
      <c r="H27" s="111">
        <f>SUM(H11:H26)</f>
        <v>0</v>
      </c>
      <c r="I27" s="112">
        <f>SUM(I11:I26)</f>
        <v>12648</v>
      </c>
      <c r="J27" s="119">
        <f>H27/I27</f>
        <v>0</v>
      </c>
      <c r="K27" s="111">
        <f>SUM(K11:K26)</f>
        <v>1</v>
      </c>
      <c r="L27" s="112">
        <f>SUM(L11:L26)</f>
        <v>27737</v>
      </c>
      <c r="M27" s="119">
        <f>K27/L27</f>
        <v>3.6052925694920145E-5</v>
      </c>
      <c r="N27" s="111">
        <f>SUM(N11:N26)</f>
        <v>87</v>
      </c>
      <c r="O27" s="112">
        <f>SUM(O11:O26)</f>
        <v>3667462</v>
      </c>
      <c r="P27" s="119">
        <f>N27/O27</f>
        <v>2.3722127182231198E-5</v>
      </c>
      <c r="Q27" s="66"/>
      <c r="R27" s="66"/>
      <c r="S27" s="66"/>
    </row>
    <row r="28" spans="1:19" ht="13">
      <c r="A28" s="31"/>
      <c r="B28" s="80"/>
      <c r="C28" s="80"/>
      <c r="D28" s="120"/>
      <c r="E28" s="80"/>
      <c r="F28" s="80"/>
      <c r="G28" s="120"/>
      <c r="H28" s="80"/>
      <c r="I28" s="80"/>
      <c r="J28" s="120"/>
      <c r="K28" s="80"/>
      <c r="L28" s="80"/>
      <c r="M28" s="120"/>
      <c r="N28" s="80"/>
      <c r="O28" s="80"/>
      <c r="P28" s="120"/>
      <c r="Q28" s="66"/>
      <c r="R28" s="66"/>
      <c r="S28" s="66"/>
    </row>
    <row r="29" spans="1:19">
      <c r="A29" s="66"/>
      <c r="B29" s="66"/>
      <c r="C29" s="66"/>
      <c r="D29" s="66"/>
      <c r="E29" s="66"/>
      <c r="F29" s="66"/>
      <c r="G29" s="66"/>
      <c r="H29" s="66"/>
      <c r="I29" s="66"/>
      <c r="J29" s="66"/>
      <c r="K29" s="66"/>
      <c r="L29" s="66"/>
      <c r="M29" s="66"/>
      <c r="N29" s="66"/>
      <c r="O29" s="66"/>
      <c r="P29" s="66"/>
      <c r="Q29" s="66"/>
      <c r="R29" s="66"/>
      <c r="S29" s="66"/>
    </row>
    <row r="30" spans="1:19">
      <c r="A30" s="66"/>
      <c r="B30" s="70"/>
      <c r="C30" s="70"/>
      <c r="D30" s="70"/>
      <c r="E30" s="70"/>
      <c r="F30" s="70"/>
      <c r="G30" s="70"/>
      <c r="H30" s="70"/>
      <c r="I30" s="70"/>
      <c r="J30" s="70"/>
      <c r="K30" s="70"/>
      <c r="L30" s="70"/>
      <c r="M30" s="70"/>
      <c r="N30" s="70"/>
      <c r="O30" s="70"/>
      <c r="P30" s="70"/>
      <c r="Q30" s="66"/>
      <c r="R30" s="66"/>
      <c r="S30" s="66"/>
    </row>
  </sheetData>
  <mergeCells count="7">
    <mergeCell ref="A4:Q7"/>
    <mergeCell ref="A9:A10"/>
    <mergeCell ref="B9:D9"/>
    <mergeCell ref="N9:P9"/>
    <mergeCell ref="K9:M9"/>
    <mergeCell ref="H9:J9"/>
    <mergeCell ref="E9:G9"/>
  </mergeCells>
  <phoneticPr fontId="0" type="noConversion"/>
  <pageMargins left="0.75" right="0.75" top="1" bottom="1" header="0.5" footer="0.5"/>
  <pageSetup scale="45" orientation="portrait" r:id="rId1"/>
  <headerFooter alignWithMargins="0">
    <oddFooter>&amp;C&amp;14B-&amp;P-4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pageSetUpPr fitToPage="1"/>
  </sheetPr>
  <dimension ref="A1:S82"/>
  <sheetViews>
    <sheetView zoomScaleNormal="100" workbookViewId="0"/>
  </sheetViews>
  <sheetFormatPr defaultColWidth="9.1796875" defaultRowHeight="12.5"/>
  <cols>
    <col min="1" max="1" width="12.26953125" style="15" customWidth="1"/>
    <col min="2" max="2" width="8.7265625" style="25" customWidth="1"/>
    <col min="3" max="3" width="12" style="25" customWidth="1"/>
    <col min="4" max="4" width="12.26953125" style="25" customWidth="1"/>
    <col min="5" max="5" width="8.1796875" style="25" customWidth="1"/>
    <col min="6" max="6" width="11.7265625" style="25" bestFit="1" customWidth="1"/>
    <col min="7" max="7" width="12.26953125" style="25" customWidth="1"/>
    <col min="8" max="8" width="9.26953125" style="25" customWidth="1"/>
    <col min="9" max="9" width="9.7265625" style="25" customWidth="1"/>
    <col min="10" max="10" width="12.26953125" style="25" customWidth="1"/>
    <col min="11" max="11" width="8.26953125" style="25" customWidth="1"/>
    <col min="12" max="12" width="10.453125" style="25" customWidth="1"/>
    <col min="13" max="13" width="12.26953125" style="25" customWidth="1"/>
    <col min="14" max="14" width="13.26953125" style="25" customWidth="1"/>
    <col min="15" max="15" width="13.81640625" style="25" customWidth="1"/>
    <col min="16" max="16" width="11.81640625" style="25" customWidth="1"/>
    <col min="17" max="17" width="8.54296875" style="15" customWidth="1"/>
    <col min="18" max="16384" width="9.1796875" style="15"/>
  </cols>
  <sheetData>
    <row r="1" spans="1:19" ht="25">
      <c r="A1" s="37" t="s">
        <v>21</v>
      </c>
      <c r="B1" s="70"/>
      <c r="C1" s="70"/>
      <c r="D1" s="70"/>
      <c r="E1" s="70"/>
      <c r="F1" s="70"/>
      <c r="G1" s="70"/>
      <c r="H1" s="70"/>
      <c r="I1" s="70"/>
      <c r="J1" s="70"/>
      <c r="K1" s="70"/>
      <c r="L1" s="70"/>
      <c r="M1" s="70"/>
      <c r="N1" s="70"/>
      <c r="O1" s="70"/>
      <c r="P1" s="70"/>
      <c r="Q1" s="66"/>
      <c r="R1" s="66"/>
      <c r="S1" s="66"/>
    </row>
    <row r="2" spans="1:19" ht="18">
      <c r="A2" s="12" t="s">
        <v>81</v>
      </c>
      <c r="B2" s="9"/>
      <c r="C2" s="9"/>
      <c r="D2" s="9"/>
      <c r="E2" s="9"/>
      <c r="F2" s="9"/>
      <c r="G2" s="9"/>
      <c r="H2" s="9"/>
      <c r="I2" s="9"/>
      <c r="J2" s="9"/>
      <c r="K2" s="9"/>
      <c r="L2" s="9"/>
      <c r="M2" s="9"/>
      <c r="N2" s="9"/>
      <c r="O2" s="9"/>
      <c r="P2" s="9"/>
      <c r="Q2" s="66"/>
      <c r="R2" s="66"/>
      <c r="S2" s="66"/>
    </row>
    <row r="3" spans="1:19" ht="14">
      <c r="A3" s="10"/>
      <c r="B3" s="9"/>
      <c r="C3" s="9"/>
      <c r="D3" s="9"/>
      <c r="E3" s="9"/>
      <c r="F3" s="9"/>
      <c r="G3" s="9"/>
      <c r="H3" s="9"/>
      <c r="I3" s="9"/>
      <c r="J3" s="9"/>
      <c r="K3" s="9"/>
      <c r="L3" s="9"/>
      <c r="M3" s="9"/>
      <c r="N3" s="9"/>
      <c r="O3" s="9"/>
      <c r="P3" s="9"/>
      <c r="Q3" s="66"/>
      <c r="R3" s="66"/>
      <c r="S3" s="66"/>
    </row>
    <row r="4" spans="1:19" ht="14.25" customHeight="1">
      <c r="A4" s="265" t="s">
        <v>82</v>
      </c>
      <c r="B4" s="265"/>
      <c r="C4" s="265"/>
      <c r="D4" s="265"/>
      <c r="E4" s="265"/>
      <c r="F4" s="265"/>
      <c r="G4" s="265"/>
      <c r="H4" s="265"/>
      <c r="I4" s="265"/>
      <c r="J4" s="265"/>
      <c r="K4" s="265"/>
      <c r="L4" s="265"/>
      <c r="M4" s="265"/>
      <c r="N4" s="265"/>
      <c r="O4" s="265"/>
      <c r="P4" s="34"/>
      <c r="Q4" s="66"/>
      <c r="R4" s="66"/>
      <c r="S4" s="66"/>
    </row>
    <row r="5" spans="1:19" ht="17.25" customHeight="1">
      <c r="A5" s="265"/>
      <c r="B5" s="265"/>
      <c r="C5" s="265"/>
      <c r="D5" s="265"/>
      <c r="E5" s="265"/>
      <c r="F5" s="265"/>
      <c r="G5" s="265"/>
      <c r="H5" s="265"/>
      <c r="I5" s="265"/>
      <c r="J5" s="265"/>
      <c r="K5" s="265"/>
      <c r="L5" s="265"/>
      <c r="M5" s="265"/>
      <c r="N5" s="265"/>
      <c r="O5" s="265"/>
      <c r="P5" s="34"/>
      <c r="Q5" s="66"/>
      <c r="R5" s="66"/>
      <c r="S5" s="66"/>
    </row>
    <row r="6" spans="1:19" ht="17.25" customHeight="1">
      <c r="A6" s="34"/>
      <c r="B6" s="34"/>
      <c r="C6" s="34"/>
      <c r="D6" s="34"/>
      <c r="E6" s="34"/>
      <c r="F6" s="34"/>
      <c r="G6" s="34"/>
      <c r="H6" s="34"/>
      <c r="I6" s="34"/>
      <c r="J6" s="34"/>
      <c r="K6" s="34"/>
      <c r="L6" s="34"/>
      <c r="M6" s="34"/>
      <c r="N6" s="34"/>
      <c r="O6" s="34"/>
      <c r="P6" s="34"/>
      <c r="Q6" s="66"/>
      <c r="R6" s="66"/>
      <c r="S6" s="66"/>
    </row>
    <row r="7" spans="1:19" ht="14.5" thickBot="1">
      <c r="A7" s="1"/>
      <c r="B7" s="9"/>
      <c r="C7" s="9"/>
      <c r="D7" s="9"/>
      <c r="E7" s="9"/>
      <c r="F7" s="9"/>
      <c r="G7" s="9"/>
      <c r="H7" s="9"/>
      <c r="I7" s="9"/>
      <c r="J7" s="9"/>
      <c r="K7" s="9"/>
      <c r="L7" s="9"/>
      <c r="M7" s="9"/>
      <c r="N7" s="9"/>
      <c r="O7" s="9"/>
      <c r="P7" s="9"/>
      <c r="Q7" s="66"/>
      <c r="R7" s="66"/>
      <c r="S7" s="66"/>
    </row>
    <row r="8" spans="1:19" ht="13.5" customHeight="1" thickBot="1">
      <c r="A8" s="269" t="s">
        <v>24</v>
      </c>
      <c r="B8" s="279" t="s">
        <v>28</v>
      </c>
      <c r="C8" s="280"/>
      <c r="D8" s="281"/>
      <c r="E8" s="279" t="s">
        <v>29</v>
      </c>
      <c r="F8" s="280"/>
      <c r="G8" s="281"/>
      <c r="H8" s="279" t="s">
        <v>30</v>
      </c>
      <c r="I8" s="280"/>
      <c r="J8" s="281"/>
      <c r="K8" s="279" t="s">
        <v>31</v>
      </c>
      <c r="L8" s="280"/>
      <c r="M8" s="281"/>
      <c r="N8" s="279" t="s">
        <v>27</v>
      </c>
      <c r="O8" s="280"/>
      <c r="P8" s="281"/>
      <c r="Q8" s="66"/>
      <c r="R8" s="66"/>
      <c r="S8" s="66"/>
    </row>
    <row r="9" spans="1:19" ht="26.25" customHeight="1" thickBot="1">
      <c r="A9" s="270"/>
      <c r="B9" s="53" t="s">
        <v>83</v>
      </c>
      <c r="C9" s="63" t="s">
        <v>79</v>
      </c>
      <c r="D9" s="54" t="s">
        <v>80</v>
      </c>
      <c r="E9" s="53" t="s">
        <v>83</v>
      </c>
      <c r="F9" s="63" t="s">
        <v>79</v>
      </c>
      <c r="G9" s="54" t="s">
        <v>80</v>
      </c>
      <c r="H9" s="53" t="s">
        <v>83</v>
      </c>
      <c r="I9" s="63" t="s">
        <v>79</v>
      </c>
      <c r="J9" s="54" t="s">
        <v>80</v>
      </c>
      <c r="K9" s="53" t="s">
        <v>83</v>
      </c>
      <c r="L9" s="63" t="s">
        <v>79</v>
      </c>
      <c r="M9" s="54" t="s">
        <v>80</v>
      </c>
      <c r="N9" s="53" t="s">
        <v>83</v>
      </c>
      <c r="O9" s="63" t="s">
        <v>79</v>
      </c>
      <c r="P9" s="54" t="s">
        <v>80</v>
      </c>
      <c r="Q9" s="66"/>
      <c r="R9" s="66"/>
      <c r="S9" s="66"/>
    </row>
    <row r="10" spans="1:19">
      <c r="A10" s="105">
        <v>2008</v>
      </c>
      <c r="B10" s="210">
        <v>13574</v>
      </c>
      <c r="C10" s="211">
        <v>144708</v>
      </c>
      <c r="D10" s="69">
        <f t="shared" ref="D10:D25" si="0">IF(C10=0, "NA", B10/C10)</f>
        <v>9.3802692318323791E-2</v>
      </c>
      <c r="E10" s="211">
        <v>501</v>
      </c>
      <c r="F10" s="211">
        <v>5686</v>
      </c>
      <c r="G10" s="69">
        <v>0</v>
      </c>
      <c r="H10" s="211">
        <v>14</v>
      </c>
      <c r="I10" s="211">
        <v>75</v>
      </c>
      <c r="J10" s="69">
        <f t="shared" ref="J10:J24" si="1">IF(I10=0, "NA", H10/I10)</f>
        <v>0.18666666666666668</v>
      </c>
      <c r="K10" s="211">
        <v>172</v>
      </c>
      <c r="L10" s="211">
        <v>1273</v>
      </c>
      <c r="M10" s="69">
        <f t="shared" ref="M10:M25" si="2">IF(L10=0, "NA", K10/L10)</f>
        <v>0.13511390416339356</v>
      </c>
      <c r="N10" s="211">
        <f>SUM(K10,H10,E10,B10)</f>
        <v>14261</v>
      </c>
      <c r="O10" s="211">
        <f>SUM(L10,I10,F10,C10)</f>
        <v>151742</v>
      </c>
      <c r="P10" s="69">
        <f t="shared" ref="P10:P25" si="3">IF(O10=0, "NA", N10/O10)</f>
        <v>9.3981890313822147E-2</v>
      </c>
      <c r="Q10" s="66"/>
      <c r="R10" s="66"/>
      <c r="S10" s="66"/>
    </row>
    <row r="11" spans="1:19">
      <c r="A11" s="105">
        <v>2009</v>
      </c>
      <c r="B11" s="85">
        <v>9932</v>
      </c>
      <c r="C11" s="86">
        <v>125847</v>
      </c>
      <c r="D11" s="68">
        <f t="shared" si="0"/>
        <v>7.8921229747232757E-2</v>
      </c>
      <c r="E11" s="86">
        <v>361</v>
      </c>
      <c r="F11" s="86">
        <v>4180</v>
      </c>
      <c r="G11" s="68">
        <v>0</v>
      </c>
      <c r="H11" s="86">
        <v>16</v>
      </c>
      <c r="I11" s="86">
        <v>107</v>
      </c>
      <c r="J11" s="68">
        <f t="shared" si="1"/>
        <v>0.14953271028037382</v>
      </c>
      <c r="K11" s="86">
        <v>49</v>
      </c>
      <c r="L11" s="86">
        <v>425</v>
      </c>
      <c r="M11" s="68">
        <f t="shared" si="2"/>
        <v>0.11529411764705882</v>
      </c>
      <c r="N11" s="86">
        <f t="shared" ref="N11:O25" si="4">SUM(K11,H11,E11,B11)</f>
        <v>10358</v>
      </c>
      <c r="O11" s="86">
        <f t="shared" si="4"/>
        <v>130559</v>
      </c>
      <c r="P11" s="68">
        <f t="shared" si="3"/>
        <v>7.9335779226250194E-2</v>
      </c>
      <c r="Q11" s="66"/>
      <c r="R11" s="66"/>
      <c r="S11" s="66"/>
    </row>
    <row r="12" spans="1:19">
      <c r="A12" s="105">
        <v>2010</v>
      </c>
      <c r="B12" s="85">
        <v>12236</v>
      </c>
      <c r="C12" s="86">
        <v>171150</v>
      </c>
      <c r="D12" s="68">
        <f t="shared" si="0"/>
        <v>7.1492842535787318E-2</v>
      </c>
      <c r="E12" s="86">
        <v>362</v>
      </c>
      <c r="F12" s="86">
        <v>4225</v>
      </c>
      <c r="G12" s="68">
        <f t="shared" ref="G12:G25" si="5">IF(F12=0, "NA", E12/F12)</f>
        <v>8.5680473372781063E-2</v>
      </c>
      <c r="H12" s="86">
        <v>34</v>
      </c>
      <c r="I12" s="86">
        <v>237</v>
      </c>
      <c r="J12" s="68">
        <f t="shared" si="1"/>
        <v>0.14345991561181434</v>
      </c>
      <c r="K12" s="86">
        <v>62</v>
      </c>
      <c r="L12" s="86">
        <v>483</v>
      </c>
      <c r="M12" s="68">
        <f t="shared" si="2"/>
        <v>0.12836438923395446</v>
      </c>
      <c r="N12" s="86">
        <f t="shared" si="4"/>
        <v>12694</v>
      </c>
      <c r="O12" s="86">
        <f t="shared" si="4"/>
        <v>176095</v>
      </c>
      <c r="P12" s="68">
        <f t="shared" si="3"/>
        <v>7.2086089894659131E-2</v>
      </c>
      <c r="Q12" s="66"/>
      <c r="R12" s="66"/>
      <c r="S12" s="66"/>
    </row>
    <row r="13" spans="1:19">
      <c r="A13" s="105">
        <v>2011</v>
      </c>
      <c r="B13" s="85">
        <v>13039</v>
      </c>
      <c r="C13" s="86">
        <v>192990</v>
      </c>
      <c r="D13" s="68">
        <f t="shared" si="0"/>
        <v>6.7563086170267891E-2</v>
      </c>
      <c r="E13" s="86">
        <v>560</v>
      </c>
      <c r="F13" s="86">
        <v>7455</v>
      </c>
      <c r="G13" s="68">
        <f t="shared" si="5"/>
        <v>7.5117370892018781E-2</v>
      </c>
      <c r="H13" s="86">
        <v>61</v>
      </c>
      <c r="I13" s="86">
        <v>594</v>
      </c>
      <c r="J13" s="68">
        <f t="shared" si="1"/>
        <v>0.1026936026936027</v>
      </c>
      <c r="K13" s="86">
        <v>220</v>
      </c>
      <c r="L13" s="86">
        <v>1488</v>
      </c>
      <c r="M13" s="68">
        <f t="shared" si="2"/>
        <v>0.14784946236559141</v>
      </c>
      <c r="N13" s="86">
        <f t="shared" si="4"/>
        <v>13880</v>
      </c>
      <c r="O13" s="86">
        <f t="shared" si="4"/>
        <v>202527</v>
      </c>
      <c r="P13" s="68">
        <f t="shared" si="3"/>
        <v>6.8534072000276502E-2</v>
      </c>
      <c r="Q13" s="66"/>
      <c r="R13" s="66"/>
      <c r="S13" s="66"/>
    </row>
    <row r="14" spans="1:19">
      <c r="A14" s="105">
        <v>2012</v>
      </c>
      <c r="B14" s="85">
        <v>13581</v>
      </c>
      <c r="C14" s="86">
        <v>217247</v>
      </c>
      <c r="D14" s="68">
        <f t="shared" si="0"/>
        <v>6.2514096857494011E-2</v>
      </c>
      <c r="E14" s="86">
        <v>535</v>
      </c>
      <c r="F14" s="86">
        <v>7765</v>
      </c>
      <c r="G14" s="68">
        <f t="shared" si="5"/>
        <v>6.8898905344494527E-2</v>
      </c>
      <c r="H14" s="86">
        <v>90</v>
      </c>
      <c r="I14" s="86">
        <v>971</v>
      </c>
      <c r="J14" s="68">
        <f t="shared" si="1"/>
        <v>9.2687950566426369E-2</v>
      </c>
      <c r="K14" s="86">
        <v>240</v>
      </c>
      <c r="L14" s="86">
        <v>1512</v>
      </c>
      <c r="M14" s="68">
        <f t="shared" si="2"/>
        <v>0.15873015873015872</v>
      </c>
      <c r="N14" s="86">
        <f t="shared" si="4"/>
        <v>14446</v>
      </c>
      <c r="O14" s="86">
        <f t="shared" si="4"/>
        <v>227495</v>
      </c>
      <c r="P14" s="68">
        <f t="shared" si="3"/>
        <v>6.35002967098178E-2</v>
      </c>
      <c r="Q14" s="66"/>
      <c r="R14" s="66"/>
      <c r="S14" s="66"/>
    </row>
    <row r="15" spans="1:19">
      <c r="A15" s="105">
        <v>2013</v>
      </c>
      <c r="B15" s="85">
        <v>14567</v>
      </c>
      <c r="C15" s="86">
        <v>247020</v>
      </c>
      <c r="D15" s="68">
        <f t="shared" si="0"/>
        <v>5.897093352764958E-2</v>
      </c>
      <c r="E15" s="86">
        <v>516</v>
      </c>
      <c r="F15" s="86">
        <v>7522</v>
      </c>
      <c r="G15" s="68">
        <f t="shared" si="5"/>
        <v>6.859877692103164E-2</v>
      </c>
      <c r="H15" s="86">
        <v>101</v>
      </c>
      <c r="I15" s="86">
        <v>1250</v>
      </c>
      <c r="J15" s="68">
        <f t="shared" si="1"/>
        <v>8.0799999999999997E-2</v>
      </c>
      <c r="K15" s="86">
        <v>178</v>
      </c>
      <c r="L15" s="86">
        <v>1395</v>
      </c>
      <c r="M15" s="68">
        <f t="shared" si="2"/>
        <v>0.12759856630824373</v>
      </c>
      <c r="N15" s="86">
        <f t="shared" si="4"/>
        <v>15362</v>
      </c>
      <c r="O15" s="86">
        <f t="shared" si="4"/>
        <v>257187</v>
      </c>
      <c r="P15" s="68">
        <f t="shared" si="3"/>
        <v>5.9730857313938887E-2</v>
      </c>
      <c r="Q15" s="66"/>
      <c r="R15" s="66"/>
      <c r="S15" s="66"/>
    </row>
    <row r="16" spans="1:19">
      <c r="A16" s="105">
        <v>2014</v>
      </c>
      <c r="B16" s="85">
        <v>13644</v>
      </c>
      <c r="C16" s="86">
        <v>267584</v>
      </c>
      <c r="D16" s="68">
        <f t="shared" si="0"/>
        <v>5.0989595790480749E-2</v>
      </c>
      <c r="E16" s="86">
        <v>524</v>
      </c>
      <c r="F16" s="86">
        <v>8620</v>
      </c>
      <c r="G16" s="68">
        <f t="shared" si="5"/>
        <v>6.0788863109048727E-2</v>
      </c>
      <c r="H16" s="86">
        <v>209</v>
      </c>
      <c r="I16" s="86">
        <v>2791</v>
      </c>
      <c r="J16" s="68">
        <f t="shared" si="1"/>
        <v>7.4883554281619497E-2</v>
      </c>
      <c r="K16" s="86">
        <v>206</v>
      </c>
      <c r="L16" s="86">
        <v>1329</v>
      </c>
      <c r="M16" s="68">
        <f t="shared" si="2"/>
        <v>0.15500376222723852</v>
      </c>
      <c r="N16" s="86">
        <f t="shared" si="4"/>
        <v>14583</v>
      </c>
      <c r="O16" s="86">
        <f t="shared" si="4"/>
        <v>280324</v>
      </c>
      <c r="P16" s="68">
        <f t="shared" si="3"/>
        <v>5.202194603387509E-2</v>
      </c>
      <c r="Q16" s="66"/>
      <c r="R16" s="66"/>
      <c r="S16" s="66"/>
    </row>
    <row r="17" spans="1:19">
      <c r="A17" s="105">
        <v>2015</v>
      </c>
      <c r="B17" s="85">
        <v>11643</v>
      </c>
      <c r="C17" s="86">
        <v>308864</v>
      </c>
      <c r="D17" s="68">
        <f t="shared" si="0"/>
        <v>3.7696202859510981E-2</v>
      </c>
      <c r="E17" s="86">
        <v>901</v>
      </c>
      <c r="F17" s="86">
        <v>14059</v>
      </c>
      <c r="G17" s="68">
        <f t="shared" si="5"/>
        <v>6.4087061668681986E-2</v>
      </c>
      <c r="H17" s="86">
        <v>212</v>
      </c>
      <c r="I17" s="86">
        <v>2389</v>
      </c>
      <c r="J17" s="68">
        <f t="shared" si="1"/>
        <v>8.8740058601925492E-2</v>
      </c>
      <c r="K17" s="86">
        <v>338</v>
      </c>
      <c r="L17" s="86">
        <v>2962</v>
      </c>
      <c r="M17" s="68">
        <f t="shared" si="2"/>
        <v>0.11411208642808914</v>
      </c>
      <c r="N17" s="86">
        <f t="shared" si="4"/>
        <v>13094</v>
      </c>
      <c r="O17" s="86">
        <f t="shared" si="4"/>
        <v>328274</v>
      </c>
      <c r="P17" s="68">
        <f t="shared" si="3"/>
        <v>3.9887411126071512E-2</v>
      </c>
      <c r="Q17" s="66"/>
      <c r="R17" s="66"/>
      <c r="S17" s="66"/>
    </row>
    <row r="18" spans="1:19">
      <c r="A18" s="105">
        <v>2016</v>
      </c>
      <c r="B18" s="85">
        <v>9833</v>
      </c>
      <c r="C18" s="86">
        <v>309746</v>
      </c>
      <c r="D18" s="68">
        <f t="shared" si="0"/>
        <v>3.1745365557585892E-2</v>
      </c>
      <c r="E18" s="86">
        <v>667</v>
      </c>
      <c r="F18" s="86">
        <v>16207</v>
      </c>
      <c r="G18" s="68">
        <f t="shared" si="5"/>
        <v>4.1155056457086447E-2</v>
      </c>
      <c r="H18" s="86">
        <v>76</v>
      </c>
      <c r="I18" s="86">
        <v>908</v>
      </c>
      <c r="J18" s="68">
        <f t="shared" si="1"/>
        <v>8.3700440528634359E-2</v>
      </c>
      <c r="K18" s="86">
        <v>317</v>
      </c>
      <c r="L18" s="86">
        <v>2965</v>
      </c>
      <c r="M18" s="68">
        <f t="shared" si="2"/>
        <v>0.10691399662731872</v>
      </c>
      <c r="N18" s="86">
        <f t="shared" si="4"/>
        <v>10893</v>
      </c>
      <c r="O18" s="86">
        <f t="shared" si="4"/>
        <v>329826</v>
      </c>
      <c r="P18" s="68">
        <f t="shared" si="3"/>
        <v>3.3026504884393591E-2</v>
      </c>
      <c r="Q18" s="66"/>
      <c r="R18" s="66"/>
      <c r="S18" s="66"/>
    </row>
    <row r="19" spans="1:19">
      <c r="A19" s="105">
        <v>2017</v>
      </c>
      <c r="B19" s="85">
        <v>8899</v>
      </c>
      <c r="C19" s="86">
        <v>321707</v>
      </c>
      <c r="D19" s="68">
        <f t="shared" si="0"/>
        <v>2.7661816497620506E-2</v>
      </c>
      <c r="E19" s="86">
        <v>558</v>
      </c>
      <c r="F19" s="86">
        <v>14980</v>
      </c>
      <c r="G19" s="68">
        <f t="shared" si="5"/>
        <v>3.7249666221628841E-2</v>
      </c>
      <c r="H19" s="86">
        <v>44</v>
      </c>
      <c r="I19" s="86">
        <v>542</v>
      </c>
      <c r="J19" s="68">
        <f t="shared" si="1"/>
        <v>8.1180811808118078E-2</v>
      </c>
      <c r="K19" s="86">
        <v>232</v>
      </c>
      <c r="L19" s="86">
        <v>2649</v>
      </c>
      <c r="M19" s="68">
        <f t="shared" si="2"/>
        <v>8.7580218950547378E-2</v>
      </c>
      <c r="N19" s="86">
        <f t="shared" si="4"/>
        <v>9733</v>
      </c>
      <c r="O19" s="86">
        <f t="shared" si="4"/>
        <v>339878</v>
      </c>
      <c r="P19" s="68">
        <f t="shared" si="3"/>
        <v>2.8636746126551291E-2</v>
      </c>
      <c r="Q19" s="66"/>
      <c r="R19" s="66"/>
      <c r="S19" s="66"/>
    </row>
    <row r="20" spans="1:19">
      <c r="A20" s="105">
        <v>2018</v>
      </c>
      <c r="B20" s="85">
        <v>5754</v>
      </c>
      <c r="C20" s="86">
        <v>320664</v>
      </c>
      <c r="D20" s="68">
        <f t="shared" si="0"/>
        <v>1.7944016166454607E-2</v>
      </c>
      <c r="E20" s="86">
        <v>346</v>
      </c>
      <c r="F20" s="86">
        <v>12275</v>
      </c>
      <c r="G20" s="68">
        <f t="shared" si="5"/>
        <v>2.8187372708757638E-2</v>
      </c>
      <c r="H20" s="86">
        <v>47</v>
      </c>
      <c r="I20" s="86">
        <v>822</v>
      </c>
      <c r="J20" s="68">
        <f t="shared" si="1"/>
        <v>5.7177615571776155E-2</v>
      </c>
      <c r="K20" s="86">
        <v>245</v>
      </c>
      <c r="L20" s="86">
        <v>2527</v>
      </c>
      <c r="M20" s="68">
        <f t="shared" si="2"/>
        <v>9.6952908587257622E-2</v>
      </c>
      <c r="N20" s="86">
        <f t="shared" si="4"/>
        <v>6392</v>
      </c>
      <c r="O20" s="86">
        <f t="shared" si="4"/>
        <v>336288</v>
      </c>
      <c r="P20" s="68">
        <f t="shared" si="3"/>
        <v>1.9007517366067182E-2</v>
      </c>
      <c r="Q20" s="66"/>
      <c r="R20" s="66"/>
      <c r="S20" s="66"/>
    </row>
    <row r="21" spans="1:19">
      <c r="A21" s="105">
        <v>2019</v>
      </c>
      <c r="B21" s="85">
        <v>5638</v>
      </c>
      <c r="C21" s="86">
        <v>323750</v>
      </c>
      <c r="D21" s="68">
        <f t="shared" si="0"/>
        <v>1.7414671814671816E-2</v>
      </c>
      <c r="E21" s="86">
        <v>439</v>
      </c>
      <c r="F21" s="86">
        <v>16977</v>
      </c>
      <c r="G21" s="68">
        <f t="shared" si="5"/>
        <v>2.5858514460741003E-2</v>
      </c>
      <c r="H21" s="86">
        <v>11</v>
      </c>
      <c r="I21" s="86">
        <v>188</v>
      </c>
      <c r="J21" s="68">
        <f t="shared" si="1"/>
        <v>5.8510638297872342E-2</v>
      </c>
      <c r="K21" s="86">
        <v>329</v>
      </c>
      <c r="L21" s="86">
        <v>3623</v>
      </c>
      <c r="M21" s="68">
        <f t="shared" si="2"/>
        <v>9.0808722053546787E-2</v>
      </c>
      <c r="N21" s="86">
        <f t="shared" si="4"/>
        <v>6417</v>
      </c>
      <c r="O21" s="86">
        <f t="shared" si="4"/>
        <v>344538</v>
      </c>
      <c r="P21" s="68">
        <f t="shared" si="3"/>
        <v>1.8624941225641293E-2</v>
      </c>
      <c r="Q21" s="66"/>
      <c r="R21" s="66"/>
      <c r="S21" s="66"/>
    </row>
    <row r="22" spans="1:19">
      <c r="A22" s="105">
        <v>2020</v>
      </c>
      <c r="B22" s="85">
        <v>3373</v>
      </c>
      <c r="C22" s="86">
        <v>243904</v>
      </c>
      <c r="D22" s="68">
        <f t="shared" si="0"/>
        <v>1.3829211493046445E-2</v>
      </c>
      <c r="E22" s="86">
        <v>290</v>
      </c>
      <c r="F22" s="86">
        <v>11997</v>
      </c>
      <c r="G22" s="68">
        <f t="shared" si="5"/>
        <v>2.4172709844127699E-2</v>
      </c>
      <c r="H22" s="86">
        <v>55</v>
      </c>
      <c r="I22" s="86">
        <v>566</v>
      </c>
      <c r="J22" s="68">
        <f t="shared" si="1"/>
        <v>9.7173144876325085E-2</v>
      </c>
      <c r="K22" s="86">
        <v>181</v>
      </c>
      <c r="L22" s="86">
        <v>2573</v>
      </c>
      <c r="M22" s="68">
        <f t="shared" si="2"/>
        <v>7.0345899727944028E-2</v>
      </c>
      <c r="N22" s="86">
        <f t="shared" si="4"/>
        <v>3899</v>
      </c>
      <c r="O22" s="86">
        <f t="shared" si="4"/>
        <v>259040</v>
      </c>
      <c r="P22" s="68">
        <f t="shared" si="3"/>
        <v>1.5051729462631254E-2</v>
      </c>
      <c r="Q22" s="66"/>
      <c r="R22" s="66"/>
      <c r="S22" s="66"/>
    </row>
    <row r="23" spans="1:19">
      <c r="A23" s="105">
        <v>2021</v>
      </c>
      <c r="B23" s="85">
        <v>2675</v>
      </c>
      <c r="C23" s="86">
        <v>250240</v>
      </c>
      <c r="D23" s="68">
        <f t="shared" si="0"/>
        <v>1.0689737851662403E-2</v>
      </c>
      <c r="E23" s="86">
        <v>215</v>
      </c>
      <c r="F23" s="86">
        <v>8143</v>
      </c>
      <c r="G23" s="68">
        <f t="shared" si="5"/>
        <v>2.6403045560604198E-2</v>
      </c>
      <c r="H23" s="86">
        <v>69</v>
      </c>
      <c r="I23" s="86">
        <v>1158</v>
      </c>
      <c r="J23" s="68">
        <f t="shared" si="1"/>
        <v>5.9585492227979271E-2</v>
      </c>
      <c r="K23" s="86">
        <v>160</v>
      </c>
      <c r="L23" s="86">
        <v>1985</v>
      </c>
      <c r="M23" s="68">
        <f t="shared" si="2"/>
        <v>8.0604534005037781E-2</v>
      </c>
      <c r="N23" s="86">
        <f t="shared" si="4"/>
        <v>3119</v>
      </c>
      <c r="O23" s="86">
        <f t="shared" si="4"/>
        <v>261526</v>
      </c>
      <c r="P23" s="68">
        <f t="shared" si="3"/>
        <v>1.1926156481573533E-2</v>
      </c>
      <c r="Q23" s="66"/>
      <c r="R23" s="66"/>
      <c r="S23" s="66"/>
    </row>
    <row r="24" spans="1:19">
      <c r="A24" s="105">
        <v>2022</v>
      </c>
      <c r="B24" s="85">
        <v>356</v>
      </c>
      <c r="C24" s="86">
        <v>39536</v>
      </c>
      <c r="D24" s="68">
        <f t="shared" si="0"/>
        <v>9.0044516390125461E-3</v>
      </c>
      <c r="E24" s="86">
        <v>64</v>
      </c>
      <c r="F24" s="86">
        <v>1668</v>
      </c>
      <c r="G24" s="68">
        <f t="shared" si="5"/>
        <v>3.8369304556354913E-2</v>
      </c>
      <c r="H24" s="86">
        <v>4</v>
      </c>
      <c r="I24" s="86">
        <v>50</v>
      </c>
      <c r="J24" s="68">
        <f t="shared" si="1"/>
        <v>0.08</v>
      </c>
      <c r="K24" s="86">
        <v>34</v>
      </c>
      <c r="L24" s="86">
        <v>546</v>
      </c>
      <c r="M24" s="68">
        <f t="shared" si="2"/>
        <v>6.2271062271062272E-2</v>
      </c>
      <c r="N24" s="86">
        <f t="shared" si="4"/>
        <v>458</v>
      </c>
      <c r="O24" s="86">
        <f t="shared" si="4"/>
        <v>41800</v>
      </c>
      <c r="P24" s="68">
        <f t="shared" si="3"/>
        <v>1.0956937799043063E-2</v>
      </c>
      <c r="Q24" s="66"/>
      <c r="R24" s="66"/>
      <c r="S24" s="66"/>
    </row>
    <row r="25" spans="1:19" ht="13" thickBot="1">
      <c r="A25" s="105">
        <v>2023</v>
      </c>
      <c r="B25" s="206">
        <v>7</v>
      </c>
      <c r="C25" s="207">
        <v>354</v>
      </c>
      <c r="D25" s="87">
        <f t="shared" si="0"/>
        <v>1.977401129943503E-2</v>
      </c>
      <c r="E25" s="207">
        <v>0</v>
      </c>
      <c r="F25" s="207">
        <v>7</v>
      </c>
      <c r="G25" s="87">
        <f t="shared" si="5"/>
        <v>0</v>
      </c>
      <c r="H25" s="207"/>
      <c r="I25" s="207"/>
      <c r="J25" s="87"/>
      <c r="K25" s="207">
        <v>0</v>
      </c>
      <c r="L25" s="207">
        <v>2</v>
      </c>
      <c r="M25" s="87">
        <f t="shared" si="2"/>
        <v>0</v>
      </c>
      <c r="N25" s="207">
        <f t="shared" si="4"/>
        <v>7</v>
      </c>
      <c r="O25" s="207">
        <f t="shared" si="4"/>
        <v>363</v>
      </c>
      <c r="P25" s="87">
        <f t="shared" si="3"/>
        <v>1.928374655647383E-2</v>
      </c>
      <c r="Q25" s="66"/>
      <c r="R25" s="66"/>
      <c r="S25" s="66"/>
    </row>
    <row r="26" spans="1:19" ht="13.5" thickBot="1">
      <c r="A26" s="13" t="s">
        <v>27</v>
      </c>
      <c r="B26" s="111">
        <f>SUM(B10:B25)</f>
        <v>138751</v>
      </c>
      <c r="C26" s="112">
        <f>SUM(C10:C25)</f>
        <v>3485311</v>
      </c>
      <c r="D26" s="119">
        <f>B26/C26</f>
        <v>3.9810220666104117E-2</v>
      </c>
      <c r="E26" s="111">
        <f>SUM(E10:E25)</f>
        <v>6839</v>
      </c>
      <c r="F26" s="112">
        <f>SUM(F10:F25)</f>
        <v>141766</v>
      </c>
      <c r="G26" s="119">
        <f>E26/F26</f>
        <v>4.8241468335143832E-2</v>
      </c>
      <c r="H26" s="111">
        <f>SUM(H10:H25)</f>
        <v>1043</v>
      </c>
      <c r="I26" s="112">
        <f>SUM(I10:I25)</f>
        <v>12648</v>
      </c>
      <c r="J26" s="119">
        <f>H26/I26</f>
        <v>8.2463630613535732E-2</v>
      </c>
      <c r="K26" s="111">
        <f>SUM(K10:K25)</f>
        <v>2963</v>
      </c>
      <c r="L26" s="112">
        <f>SUM(L10:L25)</f>
        <v>27737</v>
      </c>
      <c r="M26" s="119">
        <f>K26/L26</f>
        <v>0.10682481883404839</v>
      </c>
      <c r="N26" s="111">
        <f>SUM(N10:N25)</f>
        <v>149596</v>
      </c>
      <c r="O26" s="112">
        <f>SUM(O10:O25)</f>
        <v>3667462</v>
      </c>
      <c r="P26" s="119">
        <f>N26/O26</f>
        <v>4.0790061355782281E-2</v>
      </c>
      <c r="Q26" s="66"/>
      <c r="R26" s="66"/>
      <c r="S26" s="66"/>
    </row>
    <row r="27" spans="1:19" ht="13">
      <c r="A27" s="31"/>
      <c r="B27" s="80"/>
      <c r="C27" s="80"/>
      <c r="D27" s="120"/>
      <c r="E27" s="80"/>
      <c r="F27" s="80"/>
      <c r="G27" s="120"/>
      <c r="H27" s="80"/>
      <c r="I27" s="80"/>
      <c r="J27" s="120"/>
      <c r="K27" s="80"/>
      <c r="L27" s="80"/>
      <c r="M27" s="120"/>
      <c r="N27" s="80"/>
      <c r="O27" s="80"/>
      <c r="P27" s="120"/>
      <c r="Q27" s="66"/>
      <c r="R27" s="66"/>
      <c r="S27" s="66"/>
    </row>
    <row r="28" spans="1:19">
      <c r="A28" s="66"/>
      <c r="B28" s="70"/>
      <c r="C28" s="70"/>
      <c r="D28" s="70"/>
      <c r="E28" s="70"/>
      <c r="F28" s="70"/>
      <c r="G28" s="70"/>
      <c r="H28" s="70"/>
      <c r="I28" s="70"/>
      <c r="J28" s="66"/>
      <c r="K28" s="66"/>
      <c r="L28" s="66"/>
      <c r="M28" s="66"/>
      <c r="N28" s="66"/>
      <c r="O28" s="66"/>
      <c r="P28" s="66"/>
      <c r="Q28" s="66"/>
      <c r="R28" s="66"/>
      <c r="S28" s="66"/>
    </row>
    <row r="29" spans="1:19">
      <c r="A29" s="66"/>
      <c r="B29" s="70"/>
      <c r="C29" s="70"/>
      <c r="D29" s="70"/>
      <c r="E29" s="70"/>
      <c r="F29" s="70"/>
      <c r="G29" s="70"/>
      <c r="H29" s="70"/>
      <c r="I29" s="70"/>
      <c r="J29" s="66"/>
      <c r="K29" s="66"/>
      <c r="L29" s="66"/>
      <c r="M29" s="66"/>
      <c r="N29" s="66"/>
      <c r="O29" s="66"/>
      <c r="P29" s="66"/>
      <c r="Q29" s="66"/>
      <c r="R29" s="66"/>
      <c r="S29" s="66"/>
    </row>
    <row r="30" spans="1:19">
      <c r="A30" s="66"/>
      <c r="B30" s="70"/>
      <c r="C30" s="70"/>
      <c r="D30" s="70"/>
      <c r="E30" s="70"/>
      <c r="F30" s="70"/>
      <c r="G30" s="70"/>
      <c r="H30" s="70"/>
      <c r="I30" s="70"/>
      <c r="J30" s="66"/>
      <c r="K30" s="66"/>
      <c r="L30" s="66"/>
      <c r="M30" s="66"/>
      <c r="N30" s="66"/>
      <c r="O30" s="66"/>
      <c r="P30" s="66"/>
      <c r="Q30" s="66"/>
      <c r="R30" s="66"/>
      <c r="S30" s="66"/>
    </row>
    <row r="31" spans="1:19">
      <c r="A31" s="66"/>
      <c r="B31" s="70"/>
      <c r="C31" s="70"/>
      <c r="D31" s="70"/>
      <c r="E31" s="70"/>
      <c r="F31" s="70"/>
      <c r="G31" s="70"/>
      <c r="H31" s="70"/>
      <c r="I31" s="70"/>
      <c r="J31" s="66"/>
      <c r="K31" s="66"/>
      <c r="L31" s="66"/>
      <c r="M31" s="66"/>
      <c r="N31" s="66"/>
      <c r="O31" s="66"/>
      <c r="P31" s="66"/>
      <c r="Q31" s="66"/>
      <c r="R31" s="66"/>
      <c r="S31" s="66"/>
    </row>
    <row r="32" spans="1:19">
      <c r="A32" s="66"/>
      <c r="B32" s="70"/>
      <c r="C32" s="70"/>
      <c r="D32" s="70"/>
      <c r="E32" s="70"/>
      <c r="F32" s="70"/>
      <c r="G32" s="70"/>
      <c r="H32" s="70"/>
      <c r="I32" s="70"/>
      <c r="J32" s="66"/>
      <c r="K32" s="66"/>
      <c r="L32" s="66"/>
      <c r="M32" s="66"/>
      <c r="N32" s="66"/>
      <c r="O32" s="66"/>
      <c r="P32" s="66"/>
      <c r="Q32" s="66"/>
      <c r="R32" s="66"/>
      <c r="S32" s="66"/>
    </row>
    <row r="33" spans="2:19">
      <c r="B33" s="66"/>
      <c r="C33" s="66"/>
      <c r="D33" s="66"/>
      <c r="E33" s="66"/>
      <c r="F33" s="66"/>
      <c r="G33" s="66"/>
      <c r="H33" s="66"/>
      <c r="I33" s="66"/>
      <c r="J33" s="66"/>
      <c r="K33" s="66"/>
      <c r="L33" s="66"/>
      <c r="M33" s="66"/>
      <c r="N33" s="66"/>
      <c r="O33" s="66"/>
      <c r="P33" s="66"/>
      <c r="Q33" s="66"/>
      <c r="R33" s="66"/>
      <c r="S33" s="66"/>
    </row>
    <row r="34" spans="2:19">
      <c r="B34" s="66"/>
      <c r="C34" s="66"/>
      <c r="D34" s="66"/>
      <c r="E34" s="66"/>
      <c r="F34" s="66"/>
      <c r="G34" s="66"/>
      <c r="H34" s="66"/>
      <c r="I34" s="66"/>
      <c r="J34" s="66"/>
      <c r="K34" s="66"/>
      <c r="L34" s="66"/>
      <c r="M34" s="66"/>
      <c r="N34" s="66"/>
      <c r="O34" s="66"/>
      <c r="P34" s="66"/>
      <c r="Q34" s="66"/>
      <c r="R34" s="66"/>
      <c r="S34" s="66"/>
    </row>
    <row r="35" spans="2:19">
      <c r="B35" s="66"/>
      <c r="C35" s="66"/>
      <c r="D35" s="66"/>
      <c r="E35" s="66"/>
      <c r="F35" s="66"/>
      <c r="G35" s="66"/>
      <c r="H35" s="66"/>
      <c r="I35" s="66"/>
      <c r="J35" s="66"/>
      <c r="K35" s="66"/>
      <c r="L35" s="66"/>
      <c r="M35" s="66"/>
      <c r="N35" s="66"/>
      <c r="O35" s="66"/>
      <c r="P35" s="66"/>
      <c r="Q35" s="66"/>
      <c r="R35" s="66"/>
      <c r="S35" s="66"/>
    </row>
    <row r="36" spans="2:19">
      <c r="B36" s="66"/>
      <c r="C36" s="66"/>
      <c r="D36" s="66"/>
      <c r="E36" s="66"/>
      <c r="F36" s="66"/>
      <c r="G36" s="66"/>
      <c r="H36" s="66"/>
      <c r="I36" s="66"/>
      <c r="J36" s="66"/>
      <c r="K36" s="66"/>
      <c r="L36" s="66"/>
      <c r="M36" s="66"/>
      <c r="N36" s="66"/>
      <c r="O36" s="66"/>
      <c r="P36" s="66"/>
      <c r="Q36" s="66"/>
      <c r="R36" s="66"/>
      <c r="S36" s="66"/>
    </row>
    <row r="37" spans="2:19">
      <c r="B37" s="66"/>
      <c r="C37" s="66"/>
      <c r="D37" s="66"/>
      <c r="E37" s="66"/>
      <c r="F37" s="66"/>
      <c r="G37" s="66"/>
      <c r="H37" s="66"/>
      <c r="I37" s="66"/>
      <c r="J37" s="66"/>
      <c r="K37" s="66"/>
      <c r="L37" s="66"/>
      <c r="M37" s="66"/>
      <c r="N37" s="66"/>
      <c r="O37" s="66"/>
      <c r="P37" s="66"/>
      <c r="Q37" s="66"/>
      <c r="R37" s="66"/>
      <c r="S37" s="66"/>
    </row>
    <row r="38" spans="2:19">
      <c r="B38" s="66"/>
      <c r="C38" s="66"/>
      <c r="D38" s="66"/>
      <c r="E38" s="66"/>
      <c r="F38" s="66"/>
      <c r="G38" s="66"/>
      <c r="H38" s="66"/>
      <c r="I38" s="66"/>
      <c r="J38" s="66"/>
      <c r="K38" s="66"/>
      <c r="L38" s="66"/>
      <c r="M38" s="66"/>
      <c r="N38" s="66"/>
      <c r="O38" s="66"/>
      <c r="P38" s="66"/>
      <c r="Q38" s="66"/>
      <c r="R38" s="66"/>
      <c r="S38" s="66"/>
    </row>
    <row r="39" spans="2:19">
      <c r="B39" s="66"/>
      <c r="C39" s="66"/>
      <c r="D39" s="66"/>
      <c r="E39" s="66"/>
      <c r="F39" s="66"/>
      <c r="G39" s="66"/>
      <c r="H39" s="66"/>
      <c r="I39" s="66"/>
      <c r="J39" s="66"/>
      <c r="K39" s="66"/>
      <c r="L39" s="66"/>
      <c r="M39" s="66"/>
      <c r="N39" s="66"/>
      <c r="O39" s="66"/>
      <c r="P39" s="66"/>
      <c r="Q39" s="66"/>
      <c r="R39" s="66"/>
      <c r="S39" s="66"/>
    </row>
    <row r="40" spans="2:19">
      <c r="B40" s="66"/>
      <c r="C40" s="66"/>
      <c r="D40" s="66"/>
      <c r="E40" s="66"/>
      <c r="F40" s="66"/>
      <c r="G40" s="66"/>
      <c r="H40" s="66"/>
      <c r="I40" s="66"/>
      <c r="J40" s="66"/>
      <c r="K40" s="66"/>
      <c r="L40" s="66"/>
      <c r="M40" s="66"/>
      <c r="N40" s="66"/>
      <c r="O40" s="66"/>
      <c r="P40" s="66"/>
      <c r="Q40" s="66"/>
      <c r="R40" s="66"/>
      <c r="S40" s="66"/>
    </row>
    <row r="41" spans="2:19">
      <c r="B41" s="66"/>
      <c r="C41" s="66"/>
      <c r="D41" s="66"/>
      <c r="E41" s="66"/>
      <c r="F41" s="66"/>
      <c r="G41" s="66"/>
      <c r="H41" s="66"/>
      <c r="I41" s="66"/>
      <c r="J41" s="66"/>
      <c r="K41" s="66"/>
      <c r="L41" s="66"/>
      <c r="M41" s="66"/>
      <c r="N41" s="66"/>
      <c r="O41" s="66"/>
      <c r="P41" s="66"/>
      <c r="Q41" s="66"/>
      <c r="R41" s="66"/>
      <c r="S41" s="66"/>
    </row>
    <row r="42" spans="2:19">
      <c r="B42" s="66"/>
      <c r="C42" s="66"/>
      <c r="D42" s="66"/>
      <c r="E42" s="66"/>
      <c r="F42" s="66"/>
      <c r="G42" s="66"/>
      <c r="H42" s="66"/>
      <c r="I42" s="66"/>
      <c r="J42" s="66"/>
      <c r="K42" s="66"/>
      <c r="L42" s="66"/>
      <c r="M42" s="66"/>
      <c r="N42" s="66"/>
      <c r="O42" s="66"/>
      <c r="P42" s="66"/>
      <c r="Q42" s="66"/>
      <c r="R42" s="66"/>
      <c r="S42" s="66"/>
    </row>
    <row r="43" spans="2:19">
      <c r="B43" s="66"/>
      <c r="C43" s="66"/>
      <c r="D43" s="66"/>
      <c r="E43" s="66"/>
      <c r="F43" s="66"/>
      <c r="G43" s="66"/>
      <c r="H43" s="66"/>
      <c r="I43" s="66"/>
      <c r="J43" s="66"/>
      <c r="K43" s="66"/>
      <c r="L43" s="66"/>
      <c r="M43" s="66"/>
      <c r="N43" s="66"/>
      <c r="O43" s="66"/>
      <c r="P43" s="66"/>
      <c r="Q43" s="66"/>
      <c r="R43" s="66"/>
      <c r="S43" s="66"/>
    </row>
    <row r="44" spans="2:19">
      <c r="B44" s="70"/>
      <c r="C44" s="70"/>
      <c r="D44" s="70"/>
      <c r="E44" s="70"/>
      <c r="F44" s="70"/>
      <c r="G44" s="70"/>
      <c r="H44" s="70"/>
      <c r="I44" s="70"/>
      <c r="J44" s="70"/>
      <c r="K44" s="70"/>
      <c r="L44" s="70"/>
      <c r="M44" s="70"/>
      <c r="N44" s="70"/>
      <c r="O44" s="70"/>
      <c r="P44" s="70"/>
      <c r="Q44" s="66"/>
      <c r="R44" s="66"/>
      <c r="S44" s="66"/>
    </row>
    <row r="45" spans="2:19">
      <c r="B45" s="70"/>
      <c r="C45" s="70"/>
      <c r="D45" s="70"/>
      <c r="E45" s="70"/>
      <c r="F45" s="70"/>
      <c r="G45" s="70"/>
      <c r="H45" s="70"/>
      <c r="I45" s="70"/>
      <c r="J45" s="70"/>
      <c r="K45" s="70"/>
      <c r="L45" s="70"/>
      <c r="M45" s="70"/>
      <c r="N45" s="70"/>
      <c r="O45" s="70"/>
      <c r="P45" s="70"/>
      <c r="Q45" s="66"/>
      <c r="R45" s="66"/>
      <c r="S45" s="66"/>
    </row>
    <row r="47" spans="2:19">
      <c r="B47" s="70"/>
      <c r="C47" s="70"/>
      <c r="D47" s="70"/>
      <c r="E47" s="70"/>
      <c r="F47" s="70"/>
      <c r="G47" s="70"/>
      <c r="H47" s="70"/>
      <c r="I47" s="70"/>
      <c r="J47" s="70"/>
      <c r="K47" s="70"/>
      <c r="L47" s="70"/>
      <c r="M47" s="70"/>
      <c r="N47" s="70"/>
      <c r="O47" s="70"/>
      <c r="P47" s="70"/>
      <c r="Q47" s="66"/>
      <c r="R47" s="66"/>
      <c r="S47" s="66"/>
    </row>
    <row r="48" spans="2:19">
      <c r="B48" s="70"/>
      <c r="C48" s="70"/>
      <c r="D48" s="70"/>
      <c r="E48" s="70"/>
      <c r="F48" s="70"/>
      <c r="G48" s="70"/>
      <c r="H48" s="70"/>
      <c r="I48" s="70"/>
      <c r="J48" s="70"/>
      <c r="K48" s="70"/>
      <c r="L48" s="70"/>
      <c r="M48" s="70"/>
      <c r="N48" s="70"/>
      <c r="O48" s="70"/>
      <c r="P48" s="70"/>
      <c r="Q48" s="66"/>
      <c r="R48" s="66"/>
      <c r="S48" s="66"/>
    </row>
    <row r="49" spans="16:19">
      <c r="P49" s="70"/>
      <c r="Q49" s="66"/>
      <c r="R49" s="66"/>
      <c r="S49" s="66"/>
    </row>
    <row r="50" spans="16:19">
      <c r="P50" s="70"/>
      <c r="Q50" s="66"/>
      <c r="R50" s="66"/>
      <c r="S50" s="66"/>
    </row>
    <row r="51" spans="16:19">
      <c r="P51" s="70"/>
      <c r="Q51" s="66"/>
      <c r="R51" s="66"/>
      <c r="S51" s="66"/>
    </row>
    <row r="52" spans="16:19">
      <c r="P52" s="70"/>
      <c r="Q52" s="66"/>
      <c r="R52" s="66"/>
      <c r="S52" s="66"/>
    </row>
    <row r="54" spans="16:19">
      <c r="P54" s="66"/>
      <c r="Q54" s="66"/>
      <c r="R54" s="66"/>
      <c r="S54" s="66"/>
    </row>
    <row r="55" spans="16:19">
      <c r="P55" s="66"/>
      <c r="Q55" s="66"/>
      <c r="R55" s="66"/>
      <c r="S55" s="66"/>
    </row>
    <row r="56" spans="16:19">
      <c r="P56" s="66"/>
      <c r="Q56" s="66"/>
      <c r="R56" s="66"/>
      <c r="S56" s="66"/>
    </row>
    <row r="57" spans="16:19">
      <c r="P57" s="66"/>
      <c r="Q57" s="66"/>
      <c r="R57" s="66"/>
      <c r="S57" s="66"/>
    </row>
    <row r="58" spans="16:19">
      <c r="P58" s="66"/>
      <c r="Q58" s="66"/>
      <c r="R58" s="66"/>
      <c r="S58" s="66"/>
    </row>
    <row r="59" spans="16:19">
      <c r="P59" s="66"/>
      <c r="Q59" s="66"/>
      <c r="R59" s="66"/>
      <c r="S59" s="66"/>
    </row>
    <row r="60" spans="16:19">
      <c r="P60" s="66"/>
      <c r="Q60" s="66"/>
      <c r="R60" s="66"/>
      <c r="S60" s="66"/>
    </row>
    <row r="61" spans="16:19">
      <c r="P61" s="66"/>
      <c r="Q61" s="66"/>
      <c r="R61" s="66"/>
      <c r="S61" s="66"/>
    </row>
    <row r="62" spans="16:19">
      <c r="P62" s="66"/>
      <c r="Q62" s="66"/>
      <c r="R62" s="66"/>
      <c r="S62" s="66"/>
    </row>
    <row r="63" spans="16:19">
      <c r="P63" s="66"/>
      <c r="Q63" s="66"/>
      <c r="R63" s="66"/>
      <c r="S63" s="66"/>
    </row>
    <row r="64" spans="16:19">
      <c r="P64" s="66"/>
      <c r="Q64" s="66"/>
      <c r="R64" s="66"/>
      <c r="S64" s="66"/>
    </row>
    <row r="65" spans="16:19">
      <c r="P65" s="66"/>
      <c r="Q65" s="66"/>
      <c r="R65" s="66"/>
      <c r="S65" s="66"/>
    </row>
    <row r="66" spans="16:19">
      <c r="P66" s="66"/>
      <c r="Q66" s="66"/>
      <c r="R66" s="66"/>
      <c r="S66" s="66"/>
    </row>
    <row r="67" spans="16:19">
      <c r="P67" s="66"/>
      <c r="Q67" s="66"/>
      <c r="R67" s="66"/>
      <c r="S67" s="66"/>
    </row>
    <row r="68" spans="16:19">
      <c r="P68" s="66"/>
      <c r="Q68" s="66"/>
      <c r="R68" s="66"/>
      <c r="S68" s="66"/>
    </row>
    <row r="69" spans="16:19">
      <c r="P69" s="66"/>
      <c r="Q69" s="66"/>
      <c r="R69" s="66"/>
      <c r="S69" s="66"/>
    </row>
    <row r="70" spans="16:19">
      <c r="P70" s="66"/>
      <c r="Q70" s="66"/>
      <c r="R70" s="66"/>
      <c r="S70" s="66"/>
    </row>
    <row r="71" spans="16:19">
      <c r="P71" s="66"/>
      <c r="Q71" s="66"/>
      <c r="R71" s="66"/>
      <c r="S71" s="66"/>
    </row>
    <row r="72" spans="16:19">
      <c r="P72" s="66"/>
      <c r="Q72" s="66"/>
      <c r="R72" s="66"/>
      <c r="S72" s="66"/>
    </row>
    <row r="73" spans="16:19">
      <c r="P73" s="66"/>
      <c r="Q73" s="66"/>
      <c r="R73" s="66"/>
      <c r="S73" s="66"/>
    </row>
    <row r="74" spans="16:19">
      <c r="P74" s="66"/>
      <c r="Q74" s="66"/>
      <c r="R74" s="66"/>
      <c r="S74" s="66"/>
    </row>
    <row r="75" spans="16:19">
      <c r="P75" s="66"/>
      <c r="Q75" s="66"/>
      <c r="R75" s="66"/>
      <c r="S75" s="66"/>
    </row>
    <row r="76" spans="16:19">
      <c r="P76" s="66"/>
      <c r="Q76" s="66"/>
      <c r="R76" s="66"/>
      <c r="S76" s="66"/>
    </row>
    <row r="77" spans="16:19">
      <c r="P77" s="66"/>
      <c r="Q77" s="66"/>
      <c r="R77" s="66"/>
      <c r="S77" s="66"/>
    </row>
    <row r="78" spans="16:19">
      <c r="P78" s="66"/>
      <c r="Q78" s="66"/>
      <c r="R78" s="66"/>
      <c r="S78" s="66"/>
    </row>
    <row r="79" spans="16:19">
      <c r="P79" s="66"/>
      <c r="Q79" s="66"/>
      <c r="R79" s="66"/>
      <c r="S79" s="66"/>
    </row>
    <row r="80" spans="16:19">
      <c r="P80" s="66"/>
      <c r="Q80" s="66"/>
      <c r="R80" s="66"/>
      <c r="S80" s="66"/>
    </row>
    <row r="81" spans="16:16">
      <c r="P81" s="66"/>
    </row>
    <row r="82" spans="16:16">
      <c r="P82" s="66"/>
    </row>
  </sheetData>
  <mergeCells count="7">
    <mergeCell ref="N8:P8"/>
    <mergeCell ref="K8:M8"/>
    <mergeCell ref="A4:O5"/>
    <mergeCell ref="A8:A9"/>
    <mergeCell ref="B8:D8"/>
    <mergeCell ref="E8:G8"/>
    <mergeCell ref="H8:J8"/>
  </mergeCells>
  <phoneticPr fontId="0" type="noConversion"/>
  <pageMargins left="0.75" right="0.75" top="1" bottom="1" header="0.5" footer="0.5"/>
  <pageSetup scale="48" orientation="portrait" r:id="rId1"/>
  <headerFooter alignWithMargins="0">
    <oddFooter>&amp;C&amp;14B-&amp;P-4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4">
    <pageSetUpPr fitToPage="1"/>
  </sheetPr>
  <dimension ref="A1:R106"/>
  <sheetViews>
    <sheetView zoomScaleNormal="100" workbookViewId="0"/>
  </sheetViews>
  <sheetFormatPr defaultColWidth="9.1796875" defaultRowHeight="12.5"/>
  <cols>
    <col min="1" max="1" width="11.81640625" style="15" customWidth="1"/>
    <col min="2" max="14" width="11.54296875" style="25" customWidth="1"/>
    <col min="15" max="15" width="12.1796875" style="25" bestFit="1" customWidth="1"/>
    <col min="16" max="16" width="11.54296875" style="25" customWidth="1"/>
    <col min="17" max="17" width="10.1796875" style="15" customWidth="1"/>
    <col min="18" max="16384" width="9.1796875" style="15"/>
  </cols>
  <sheetData>
    <row r="1" spans="1:18" ht="25">
      <c r="A1" s="37" t="s">
        <v>21</v>
      </c>
      <c r="B1" s="70"/>
      <c r="C1" s="70"/>
      <c r="D1" s="70"/>
      <c r="E1" s="70"/>
      <c r="F1" s="70"/>
      <c r="G1" s="70"/>
      <c r="H1" s="70"/>
      <c r="I1" s="70"/>
      <c r="J1" s="70"/>
      <c r="K1" s="70"/>
      <c r="L1" s="70"/>
      <c r="M1" s="70"/>
      <c r="N1" s="70"/>
      <c r="O1" s="70"/>
      <c r="P1" s="70"/>
      <c r="Q1" s="66"/>
      <c r="R1" s="66"/>
    </row>
    <row r="2" spans="1:18" ht="18">
      <c r="A2" s="12" t="s">
        <v>84</v>
      </c>
      <c r="B2" s="9"/>
      <c r="C2" s="9"/>
      <c r="D2" s="9"/>
      <c r="E2" s="9"/>
      <c r="F2" s="9"/>
      <c r="G2" s="9"/>
      <c r="H2" s="9"/>
      <c r="I2" s="9"/>
      <c r="J2" s="9"/>
      <c r="K2" s="9"/>
      <c r="L2" s="9"/>
      <c r="M2" s="9"/>
      <c r="N2" s="9"/>
      <c r="O2" s="9"/>
      <c r="P2" s="9"/>
      <c r="Q2" s="66"/>
      <c r="R2" s="66"/>
    </row>
    <row r="3" spans="1:18" ht="14">
      <c r="A3" s="10"/>
      <c r="B3" s="9"/>
      <c r="C3" s="9"/>
      <c r="D3" s="9"/>
      <c r="E3" s="9"/>
      <c r="F3" s="9"/>
      <c r="G3" s="9"/>
      <c r="H3" s="9"/>
      <c r="I3" s="9"/>
      <c r="J3" s="9"/>
      <c r="K3" s="9"/>
      <c r="L3" s="9"/>
      <c r="M3" s="9"/>
      <c r="N3" s="9"/>
      <c r="O3" s="9"/>
      <c r="P3" s="9"/>
      <c r="Q3" s="66"/>
      <c r="R3" s="66"/>
    </row>
    <row r="4" spans="1:18" s="21" customFormat="1" ht="16.5" customHeight="1">
      <c r="A4" s="265" t="s">
        <v>85</v>
      </c>
      <c r="B4" s="265"/>
      <c r="C4" s="265"/>
      <c r="D4" s="265"/>
      <c r="E4" s="265"/>
      <c r="F4" s="265"/>
      <c r="G4" s="265"/>
      <c r="H4" s="265"/>
      <c r="I4" s="265"/>
      <c r="J4" s="265"/>
      <c r="K4" s="265"/>
      <c r="L4" s="34"/>
      <c r="M4" s="34"/>
      <c r="N4" s="34"/>
      <c r="O4" s="34"/>
      <c r="P4" s="34"/>
      <c r="Q4" s="34"/>
    </row>
    <row r="5" spans="1:18" s="21" customFormat="1" ht="16.5" customHeight="1">
      <c r="A5" s="265"/>
      <c r="B5" s="265"/>
      <c r="C5" s="265"/>
      <c r="D5" s="265"/>
      <c r="E5" s="265"/>
      <c r="F5" s="265"/>
      <c r="G5" s="265"/>
      <c r="H5" s="265"/>
      <c r="I5" s="265"/>
      <c r="J5" s="265"/>
      <c r="K5" s="265"/>
      <c r="L5" s="34"/>
      <c r="M5" s="34"/>
      <c r="N5" s="34"/>
      <c r="O5" s="34"/>
      <c r="P5" s="34"/>
      <c r="Q5" s="34"/>
    </row>
    <row r="6" spans="1:18" ht="14.5" thickBot="1">
      <c r="A6" s="1"/>
      <c r="B6" s="9"/>
      <c r="C6" s="9"/>
      <c r="D6" s="9"/>
      <c r="E6" s="9"/>
      <c r="F6" s="9"/>
      <c r="G6" s="9"/>
      <c r="H6" s="9"/>
      <c r="I6" s="9"/>
      <c r="J6" s="9"/>
      <c r="K6" s="9"/>
      <c r="L6" s="9"/>
      <c r="M6" s="9"/>
      <c r="N6" s="9"/>
      <c r="O6" s="9"/>
      <c r="P6" s="9"/>
      <c r="Q6" s="66"/>
      <c r="R6" s="66"/>
    </row>
    <row r="7" spans="1:18" ht="13.5" customHeight="1" thickBot="1">
      <c r="A7" s="269" t="s">
        <v>24</v>
      </c>
      <c r="B7" s="279" t="s">
        <v>28</v>
      </c>
      <c r="C7" s="280"/>
      <c r="D7" s="281"/>
      <c r="E7" s="279" t="s">
        <v>29</v>
      </c>
      <c r="F7" s="280"/>
      <c r="G7" s="281"/>
      <c r="H7" s="279" t="s">
        <v>30</v>
      </c>
      <c r="I7" s="280"/>
      <c r="J7" s="281"/>
      <c r="K7" s="279" t="s">
        <v>31</v>
      </c>
      <c r="L7" s="280"/>
      <c r="M7" s="281"/>
      <c r="N7" s="279" t="s">
        <v>27</v>
      </c>
      <c r="O7" s="280"/>
      <c r="P7" s="281"/>
      <c r="Q7" s="66"/>
      <c r="R7" s="66"/>
    </row>
    <row r="8" spans="1:18" ht="29.25" customHeight="1" thickBot="1">
      <c r="A8" s="270"/>
      <c r="B8" s="53" t="s">
        <v>86</v>
      </c>
      <c r="C8" s="63" t="s">
        <v>79</v>
      </c>
      <c r="D8" s="54" t="s">
        <v>80</v>
      </c>
      <c r="E8" s="53" t="s">
        <v>86</v>
      </c>
      <c r="F8" s="63" t="s">
        <v>79</v>
      </c>
      <c r="G8" s="54" t="s">
        <v>80</v>
      </c>
      <c r="H8" s="53" t="s">
        <v>86</v>
      </c>
      <c r="I8" s="63" t="s">
        <v>79</v>
      </c>
      <c r="J8" s="54" t="s">
        <v>80</v>
      </c>
      <c r="K8" s="53" t="s">
        <v>86</v>
      </c>
      <c r="L8" s="63" t="s">
        <v>79</v>
      </c>
      <c r="M8" s="54" t="s">
        <v>80</v>
      </c>
      <c r="N8" s="53" t="s">
        <v>86</v>
      </c>
      <c r="O8" s="63" t="s">
        <v>79</v>
      </c>
      <c r="P8" s="54" t="s">
        <v>80</v>
      </c>
      <c r="Q8" s="66"/>
      <c r="R8" s="66"/>
    </row>
    <row r="9" spans="1:18">
      <c r="A9" s="105">
        <v>2008</v>
      </c>
      <c r="B9" s="210">
        <v>6221</v>
      </c>
      <c r="C9" s="211">
        <v>144708</v>
      </c>
      <c r="D9" s="69">
        <f t="shared" ref="D9:D24" si="0">IF(C9=0, "NA", B9/C9)</f>
        <v>4.299002128424137E-2</v>
      </c>
      <c r="E9" s="211">
        <v>446</v>
      </c>
      <c r="F9" s="211">
        <v>5686</v>
      </c>
      <c r="G9" s="69">
        <f t="shared" ref="G9:G24" si="1">IF(F9=0, "NA", E9/F9)</f>
        <v>7.8438269433696806E-2</v>
      </c>
      <c r="H9" s="211">
        <v>3</v>
      </c>
      <c r="I9" s="211">
        <v>75</v>
      </c>
      <c r="J9" s="69">
        <f t="shared" ref="J9:J23" si="2">IF(I9=0, "NA", H9/I9)</f>
        <v>0.04</v>
      </c>
      <c r="K9" s="211">
        <v>96</v>
      </c>
      <c r="L9" s="211">
        <v>1273</v>
      </c>
      <c r="M9" s="69">
        <f t="shared" ref="M9:M24" si="3">IF(L9=0, "NA", K9/L9)</f>
        <v>7.5412411626080131E-2</v>
      </c>
      <c r="N9" s="211">
        <f>SUM(K9,H9,E9,B9)</f>
        <v>6766</v>
      </c>
      <c r="O9" s="211">
        <f>SUM(L9,I9,F9,C9)</f>
        <v>151742</v>
      </c>
      <c r="P9" s="69">
        <f t="shared" ref="P9:P24" si="4">IF(O9=0, "NA", N9/O9)</f>
        <v>4.4588841586376875E-2</v>
      </c>
      <c r="Q9" s="66"/>
      <c r="R9" s="66"/>
    </row>
    <row r="10" spans="1:18">
      <c r="A10" s="105">
        <v>2009</v>
      </c>
      <c r="B10" s="85">
        <v>4012</v>
      </c>
      <c r="C10" s="86">
        <v>125847</v>
      </c>
      <c r="D10" s="68">
        <f t="shared" si="0"/>
        <v>3.1879981247069852E-2</v>
      </c>
      <c r="E10" s="86">
        <v>248</v>
      </c>
      <c r="F10" s="86">
        <v>4180</v>
      </c>
      <c r="G10" s="68">
        <f t="shared" si="1"/>
        <v>5.9330143540669858E-2</v>
      </c>
      <c r="H10" s="86">
        <v>11</v>
      </c>
      <c r="I10" s="86">
        <v>107</v>
      </c>
      <c r="J10" s="68">
        <f t="shared" si="2"/>
        <v>0.10280373831775701</v>
      </c>
      <c r="K10" s="86">
        <v>34</v>
      </c>
      <c r="L10" s="86">
        <v>425</v>
      </c>
      <c r="M10" s="68">
        <f t="shared" si="3"/>
        <v>0.08</v>
      </c>
      <c r="N10" s="86">
        <f t="shared" ref="N10:O24" si="5">SUM(K10,H10,E10,B10)</f>
        <v>4305</v>
      </c>
      <c r="O10" s="86">
        <f t="shared" si="5"/>
        <v>130559</v>
      </c>
      <c r="P10" s="68">
        <f t="shared" si="4"/>
        <v>3.297359814336813E-2</v>
      </c>
      <c r="Q10" s="66"/>
      <c r="R10" s="66"/>
    </row>
    <row r="11" spans="1:18">
      <c r="A11" s="105">
        <v>2010</v>
      </c>
      <c r="B11" s="85">
        <v>4469</v>
      </c>
      <c r="C11" s="86">
        <v>171150</v>
      </c>
      <c r="D11" s="68">
        <f t="shared" si="0"/>
        <v>2.6111598013438504E-2</v>
      </c>
      <c r="E11" s="86">
        <v>252</v>
      </c>
      <c r="F11" s="86">
        <v>4225</v>
      </c>
      <c r="G11" s="68">
        <f t="shared" si="1"/>
        <v>5.9644970414201186E-2</v>
      </c>
      <c r="H11" s="86">
        <v>21</v>
      </c>
      <c r="I11" s="86">
        <v>237</v>
      </c>
      <c r="J11" s="68">
        <f t="shared" si="2"/>
        <v>8.8607594936708861E-2</v>
      </c>
      <c r="K11" s="86">
        <v>32</v>
      </c>
      <c r="L11" s="86">
        <v>483</v>
      </c>
      <c r="M11" s="68">
        <f t="shared" si="3"/>
        <v>6.6252587991718431E-2</v>
      </c>
      <c r="N11" s="86">
        <f t="shared" si="5"/>
        <v>4774</v>
      </c>
      <c r="O11" s="86">
        <f t="shared" si="5"/>
        <v>176095</v>
      </c>
      <c r="P11" s="68">
        <f t="shared" si="4"/>
        <v>2.7110366563502655E-2</v>
      </c>
      <c r="Q11" s="66"/>
      <c r="R11" s="66"/>
    </row>
    <row r="12" spans="1:18">
      <c r="A12" s="105">
        <v>2011</v>
      </c>
      <c r="B12" s="85">
        <v>4387</v>
      </c>
      <c r="C12" s="86">
        <v>192990</v>
      </c>
      <c r="D12" s="68">
        <f t="shared" si="0"/>
        <v>2.2731747758951242E-2</v>
      </c>
      <c r="E12" s="86">
        <v>327</v>
      </c>
      <c r="F12" s="86">
        <v>7455</v>
      </c>
      <c r="G12" s="68">
        <f t="shared" si="1"/>
        <v>4.386317907444668E-2</v>
      </c>
      <c r="H12" s="86">
        <v>40</v>
      </c>
      <c r="I12" s="86">
        <v>594</v>
      </c>
      <c r="J12" s="68">
        <f t="shared" si="2"/>
        <v>6.7340067340067339E-2</v>
      </c>
      <c r="K12" s="86">
        <v>108</v>
      </c>
      <c r="L12" s="86">
        <v>1488</v>
      </c>
      <c r="M12" s="68">
        <f t="shared" si="3"/>
        <v>7.2580645161290328E-2</v>
      </c>
      <c r="N12" s="86">
        <f t="shared" si="5"/>
        <v>4862</v>
      </c>
      <c r="O12" s="86">
        <f t="shared" si="5"/>
        <v>202527</v>
      </c>
      <c r="P12" s="68">
        <f t="shared" si="4"/>
        <v>2.4006675653122794E-2</v>
      </c>
      <c r="Q12" s="66"/>
      <c r="R12" s="66"/>
    </row>
    <row r="13" spans="1:18">
      <c r="A13" s="105">
        <v>2012</v>
      </c>
      <c r="B13" s="85">
        <v>3957</v>
      </c>
      <c r="C13" s="86">
        <v>217247</v>
      </c>
      <c r="D13" s="68">
        <f t="shared" si="0"/>
        <v>1.8214290646130903E-2</v>
      </c>
      <c r="E13" s="86">
        <v>270</v>
      </c>
      <c r="F13" s="86">
        <v>7765</v>
      </c>
      <c r="G13" s="68">
        <f t="shared" si="1"/>
        <v>3.4771410173857049E-2</v>
      </c>
      <c r="H13" s="86">
        <v>45</v>
      </c>
      <c r="I13" s="86">
        <v>971</v>
      </c>
      <c r="J13" s="68">
        <f t="shared" si="2"/>
        <v>4.6343975283213185E-2</v>
      </c>
      <c r="K13" s="86">
        <v>86</v>
      </c>
      <c r="L13" s="86">
        <v>1512</v>
      </c>
      <c r="M13" s="68">
        <f t="shared" si="3"/>
        <v>5.6878306878306875E-2</v>
      </c>
      <c r="N13" s="86">
        <f t="shared" si="5"/>
        <v>4358</v>
      </c>
      <c r="O13" s="86">
        <f t="shared" si="5"/>
        <v>227495</v>
      </c>
      <c r="P13" s="68">
        <f t="shared" si="4"/>
        <v>1.9156464977252246E-2</v>
      </c>
      <c r="Q13" s="66"/>
      <c r="R13" s="66"/>
    </row>
    <row r="14" spans="1:18">
      <c r="A14" s="105">
        <v>2013</v>
      </c>
      <c r="B14" s="85">
        <v>3579</v>
      </c>
      <c r="C14" s="86">
        <v>247020</v>
      </c>
      <c r="D14" s="68">
        <f t="shared" si="0"/>
        <v>1.4488705367986398E-2</v>
      </c>
      <c r="E14" s="86">
        <v>236</v>
      </c>
      <c r="F14" s="86">
        <v>7522</v>
      </c>
      <c r="G14" s="68">
        <f t="shared" si="1"/>
        <v>3.1374634405743153E-2</v>
      </c>
      <c r="H14" s="86">
        <v>49</v>
      </c>
      <c r="I14" s="86">
        <v>1250</v>
      </c>
      <c r="J14" s="68">
        <f t="shared" si="2"/>
        <v>3.9199999999999999E-2</v>
      </c>
      <c r="K14" s="86">
        <v>76</v>
      </c>
      <c r="L14" s="86">
        <v>1395</v>
      </c>
      <c r="M14" s="68">
        <f t="shared" si="3"/>
        <v>5.4480286738351258E-2</v>
      </c>
      <c r="N14" s="86">
        <f t="shared" si="5"/>
        <v>3940</v>
      </c>
      <c r="O14" s="86">
        <f t="shared" si="5"/>
        <v>257187</v>
      </c>
      <c r="P14" s="68">
        <f t="shared" si="4"/>
        <v>1.5319592358867283E-2</v>
      </c>
      <c r="Q14" s="66"/>
      <c r="R14" s="66"/>
    </row>
    <row r="15" spans="1:18">
      <c r="A15" s="105">
        <v>2014</v>
      </c>
      <c r="B15" s="85">
        <v>3210</v>
      </c>
      <c r="C15" s="86">
        <v>267584</v>
      </c>
      <c r="D15" s="68">
        <f t="shared" si="0"/>
        <v>1.1996232958622339E-2</v>
      </c>
      <c r="E15" s="86">
        <v>241</v>
      </c>
      <c r="F15" s="86">
        <v>8620</v>
      </c>
      <c r="G15" s="68">
        <f t="shared" si="1"/>
        <v>2.7958236658932715E-2</v>
      </c>
      <c r="H15" s="86">
        <v>107</v>
      </c>
      <c r="I15" s="86">
        <v>2791</v>
      </c>
      <c r="J15" s="68">
        <f t="shared" si="2"/>
        <v>3.8337513436044426E-2</v>
      </c>
      <c r="K15" s="86">
        <v>72</v>
      </c>
      <c r="L15" s="86">
        <v>1329</v>
      </c>
      <c r="M15" s="68">
        <f t="shared" si="3"/>
        <v>5.4176072234762979E-2</v>
      </c>
      <c r="N15" s="86">
        <f t="shared" si="5"/>
        <v>3630</v>
      </c>
      <c r="O15" s="86">
        <f t="shared" si="5"/>
        <v>280324</v>
      </c>
      <c r="P15" s="68">
        <f t="shared" si="4"/>
        <v>1.2949301522523937E-2</v>
      </c>
      <c r="Q15" s="66"/>
      <c r="R15" s="66"/>
    </row>
    <row r="16" spans="1:18">
      <c r="A16" s="105">
        <v>2015</v>
      </c>
      <c r="B16" s="85">
        <v>2771</v>
      </c>
      <c r="C16" s="86">
        <v>308864</v>
      </c>
      <c r="D16" s="68">
        <f t="shared" si="0"/>
        <v>8.9715861997513476E-3</v>
      </c>
      <c r="E16" s="86">
        <v>321</v>
      </c>
      <c r="F16" s="86">
        <v>14059</v>
      </c>
      <c r="G16" s="68">
        <f t="shared" si="1"/>
        <v>2.2832349384735755E-2</v>
      </c>
      <c r="H16" s="86">
        <v>40</v>
      </c>
      <c r="I16" s="86">
        <v>2389</v>
      </c>
      <c r="J16" s="68">
        <f t="shared" si="2"/>
        <v>1.6743407283382167E-2</v>
      </c>
      <c r="K16" s="86">
        <v>142</v>
      </c>
      <c r="L16" s="86">
        <v>2962</v>
      </c>
      <c r="M16" s="68">
        <f t="shared" si="3"/>
        <v>4.7940580688723838E-2</v>
      </c>
      <c r="N16" s="86">
        <f t="shared" si="5"/>
        <v>3274</v>
      </c>
      <c r="O16" s="86">
        <f t="shared" si="5"/>
        <v>328274</v>
      </c>
      <c r="P16" s="68">
        <f t="shared" si="4"/>
        <v>9.9733758994011105E-3</v>
      </c>
      <c r="Q16" s="66"/>
      <c r="R16" s="66"/>
    </row>
    <row r="17" spans="1:18">
      <c r="A17" s="105">
        <v>2016</v>
      </c>
      <c r="B17" s="85">
        <v>2165</v>
      </c>
      <c r="C17" s="86">
        <v>309746</v>
      </c>
      <c r="D17" s="68">
        <f t="shared" si="0"/>
        <v>6.9895979286253894E-3</v>
      </c>
      <c r="E17" s="86">
        <v>283</v>
      </c>
      <c r="F17" s="86">
        <v>16207</v>
      </c>
      <c r="G17" s="68">
        <f t="shared" si="1"/>
        <v>1.7461590670697847E-2</v>
      </c>
      <c r="H17" s="86">
        <v>15</v>
      </c>
      <c r="I17" s="86">
        <v>908</v>
      </c>
      <c r="J17" s="68">
        <f t="shared" si="2"/>
        <v>1.6519823788546256E-2</v>
      </c>
      <c r="K17" s="86">
        <v>90</v>
      </c>
      <c r="L17" s="86">
        <v>2965</v>
      </c>
      <c r="M17" s="68">
        <f t="shared" si="3"/>
        <v>3.0354131534569982E-2</v>
      </c>
      <c r="N17" s="86">
        <f t="shared" si="5"/>
        <v>2553</v>
      </c>
      <c r="O17" s="86">
        <f t="shared" si="5"/>
        <v>329826</v>
      </c>
      <c r="P17" s="68">
        <f t="shared" si="4"/>
        <v>7.7404449618889964E-3</v>
      </c>
      <c r="Q17" s="66"/>
      <c r="R17" s="66"/>
    </row>
    <row r="18" spans="1:18">
      <c r="A18" s="105">
        <v>2017</v>
      </c>
      <c r="B18" s="85">
        <v>1588</v>
      </c>
      <c r="C18" s="86">
        <v>321707</v>
      </c>
      <c r="D18" s="68">
        <f t="shared" si="0"/>
        <v>4.9361686254884105E-3</v>
      </c>
      <c r="E18" s="86">
        <v>193</v>
      </c>
      <c r="F18" s="86">
        <v>14980</v>
      </c>
      <c r="G18" s="68">
        <f t="shared" si="1"/>
        <v>1.2883845126835781E-2</v>
      </c>
      <c r="H18" s="86">
        <v>7</v>
      </c>
      <c r="I18" s="86">
        <v>542</v>
      </c>
      <c r="J18" s="68">
        <f t="shared" si="2"/>
        <v>1.2915129151291513E-2</v>
      </c>
      <c r="K18" s="86">
        <v>96</v>
      </c>
      <c r="L18" s="86">
        <v>2649</v>
      </c>
      <c r="M18" s="68">
        <f t="shared" si="3"/>
        <v>3.6240090600226503E-2</v>
      </c>
      <c r="N18" s="86">
        <f t="shared" si="5"/>
        <v>1884</v>
      </c>
      <c r="O18" s="86">
        <f t="shared" si="5"/>
        <v>339878</v>
      </c>
      <c r="P18" s="68">
        <f t="shared" si="4"/>
        <v>5.5431654887930374E-3</v>
      </c>
      <c r="Q18" s="66"/>
      <c r="R18" s="66"/>
    </row>
    <row r="19" spans="1:18">
      <c r="A19" s="105">
        <v>2018</v>
      </c>
      <c r="B19" s="85">
        <v>960</v>
      </c>
      <c r="C19" s="86">
        <v>320664</v>
      </c>
      <c r="D19" s="68">
        <f t="shared" si="0"/>
        <v>2.9937878901279843E-3</v>
      </c>
      <c r="E19" s="86">
        <v>105</v>
      </c>
      <c r="F19" s="86">
        <v>12275</v>
      </c>
      <c r="G19" s="68">
        <f t="shared" si="1"/>
        <v>8.5539714867617113E-3</v>
      </c>
      <c r="H19" s="86">
        <v>7</v>
      </c>
      <c r="I19" s="86">
        <v>822</v>
      </c>
      <c r="J19" s="68">
        <f t="shared" si="2"/>
        <v>8.5158150851581509E-3</v>
      </c>
      <c r="K19" s="86">
        <v>69</v>
      </c>
      <c r="L19" s="86">
        <v>2527</v>
      </c>
      <c r="M19" s="68">
        <f t="shared" si="3"/>
        <v>2.7305104867431738E-2</v>
      </c>
      <c r="N19" s="86">
        <f t="shared" si="5"/>
        <v>1141</v>
      </c>
      <c r="O19" s="86">
        <f t="shared" si="5"/>
        <v>336288</v>
      </c>
      <c r="P19" s="68">
        <f t="shared" si="4"/>
        <v>3.3929251118089256E-3</v>
      </c>
      <c r="Q19" s="66"/>
      <c r="R19" s="66"/>
    </row>
    <row r="20" spans="1:18">
      <c r="A20" s="105">
        <v>2019</v>
      </c>
      <c r="B20" s="85">
        <v>771</v>
      </c>
      <c r="C20" s="86">
        <v>323750</v>
      </c>
      <c r="D20" s="68">
        <f t="shared" si="0"/>
        <v>2.3814671814671815E-3</v>
      </c>
      <c r="E20" s="86">
        <v>102</v>
      </c>
      <c r="F20" s="86">
        <v>16977</v>
      </c>
      <c r="G20" s="68">
        <f t="shared" si="1"/>
        <v>6.0081286446368619E-3</v>
      </c>
      <c r="H20" s="86">
        <v>3</v>
      </c>
      <c r="I20" s="86">
        <v>188</v>
      </c>
      <c r="J20" s="68">
        <f t="shared" si="2"/>
        <v>1.5957446808510637E-2</v>
      </c>
      <c r="K20" s="86">
        <v>70</v>
      </c>
      <c r="L20" s="86">
        <v>3623</v>
      </c>
      <c r="M20" s="68">
        <f t="shared" si="3"/>
        <v>1.9321004692243997E-2</v>
      </c>
      <c r="N20" s="86">
        <f t="shared" si="5"/>
        <v>946</v>
      </c>
      <c r="O20" s="86">
        <f t="shared" si="5"/>
        <v>344538</v>
      </c>
      <c r="P20" s="68">
        <f t="shared" si="4"/>
        <v>2.7457058437675959E-3</v>
      </c>
      <c r="Q20" s="66"/>
      <c r="R20" s="66"/>
    </row>
    <row r="21" spans="1:18">
      <c r="A21" s="105">
        <v>2020</v>
      </c>
      <c r="B21" s="85">
        <v>388</v>
      </c>
      <c r="C21" s="86">
        <v>243904</v>
      </c>
      <c r="D21" s="68">
        <f t="shared" si="0"/>
        <v>1.5907898189451587E-3</v>
      </c>
      <c r="E21" s="86">
        <v>67</v>
      </c>
      <c r="F21" s="86">
        <v>11997</v>
      </c>
      <c r="G21" s="68">
        <f t="shared" si="1"/>
        <v>5.5847295157122612E-3</v>
      </c>
      <c r="H21" s="86">
        <v>2</v>
      </c>
      <c r="I21" s="86">
        <v>566</v>
      </c>
      <c r="J21" s="68">
        <f t="shared" si="2"/>
        <v>3.5335689045936395E-3</v>
      </c>
      <c r="K21" s="86">
        <v>28</v>
      </c>
      <c r="L21" s="86">
        <v>2573</v>
      </c>
      <c r="M21" s="68">
        <f t="shared" si="3"/>
        <v>1.0882238631947143E-2</v>
      </c>
      <c r="N21" s="86">
        <f t="shared" si="5"/>
        <v>485</v>
      </c>
      <c r="O21" s="86">
        <f t="shared" si="5"/>
        <v>259040</v>
      </c>
      <c r="P21" s="68">
        <f t="shared" si="4"/>
        <v>1.8722977146386659E-3</v>
      </c>
      <c r="Q21" s="66"/>
      <c r="R21" s="66"/>
    </row>
    <row r="22" spans="1:18">
      <c r="A22" s="105">
        <v>2021</v>
      </c>
      <c r="B22" s="85">
        <v>303</v>
      </c>
      <c r="C22" s="86">
        <v>250240</v>
      </c>
      <c r="D22" s="68">
        <f t="shared" si="0"/>
        <v>1.2108375959079285E-3</v>
      </c>
      <c r="E22" s="86">
        <v>32</v>
      </c>
      <c r="F22" s="86">
        <v>8143</v>
      </c>
      <c r="G22" s="68">
        <f t="shared" si="1"/>
        <v>3.9297556183224853E-3</v>
      </c>
      <c r="H22" s="86">
        <v>6</v>
      </c>
      <c r="I22" s="86">
        <v>1158</v>
      </c>
      <c r="J22" s="68">
        <f t="shared" si="2"/>
        <v>5.1813471502590676E-3</v>
      </c>
      <c r="K22" s="86">
        <v>14</v>
      </c>
      <c r="L22" s="86">
        <v>1985</v>
      </c>
      <c r="M22" s="68">
        <f t="shared" si="3"/>
        <v>7.0528967254408059E-3</v>
      </c>
      <c r="N22" s="86">
        <f t="shared" si="5"/>
        <v>355</v>
      </c>
      <c r="O22" s="86">
        <f t="shared" si="5"/>
        <v>261526</v>
      </c>
      <c r="P22" s="68">
        <f t="shared" si="4"/>
        <v>1.3574176181335698E-3</v>
      </c>
      <c r="Q22" s="66"/>
      <c r="R22" s="66"/>
    </row>
    <row r="23" spans="1:18">
      <c r="A23" s="105">
        <v>2022</v>
      </c>
      <c r="B23" s="85">
        <v>32</v>
      </c>
      <c r="C23" s="86">
        <v>39536</v>
      </c>
      <c r="D23" s="68">
        <f t="shared" si="0"/>
        <v>8.0938891137191421E-4</v>
      </c>
      <c r="E23" s="86">
        <v>6</v>
      </c>
      <c r="F23" s="86">
        <v>1668</v>
      </c>
      <c r="G23" s="68">
        <f t="shared" si="1"/>
        <v>3.5971223021582736E-3</v>
      </c>
      <c r="H23" s="86">
        <v>1</v>
      </c>
      <c r="I23" s="86">
        <v>50</v>
      </c>
      <c r="J23" s="68">
        <f t="shared" si="2"/>
        <v>0.02</v>
      </c>
      <c r="K23" s="86">
        <v>0</v>
      </c>
      <c r="L23" s="86">
        <v>546</v>
      </c>
      <c r="M23" s="68">
        <f t="shared" si="3"/>
        <v>0</v>
      </c>
      <c r="N23" s="86">
        <f t="shared" si="5"/>
        <v>39</v>
      </c>
      <c r="O23" s="86">
        <f t="shared" si="5"/>
        <v>41800</v>
      </c>
      <c r="P23" s="68">
        <f t="shared" si="4"/>
        <v>9.3301435406698561E-4</v>
      </c>
      <c r="Q23" s="66"/>
      <c r="R23" s="66"/>
    </row>
    <row r="24" spans="1:18" ht="13" thickBot="1">
      <c r="A24" s="105">
        <v>2023</v>
      </c>
      <c r="B24" s="206">
        <v>0</v>
      </c>
      <c r="C24" s="207">
        <v>354</v>
      </c>
      <c r="D24" s="87">
        <f t="shared" si="0"/>
        <v>0</v>
      </c>
      <c r="E24" s="207">
        <v>0</v>
      </c>
      <c r="F24" s="207">
        <v>7</v>
      </c>
      <c r="G24" s="87">
        <f t="shared" si="1"/>
        <v>0</v>
      </c>
      <c r="H24" s="207"/>
      <c r="I24" s="207"/>
      <c r="J24" s="87"/>
      <c r="K24" s="207">
        <v>0</v>
      </c>
      <c r="L24" s="207">
        <v>2</v>
      </c>
      <c r="M24" s="87">
        <f t="shared" si="3"/>
        <v>0</v>
      </c>
      <c r="N24" s="207">
        <f t="shared" si="5"/>
        <v>0</v>
      </c>
      <c r="O24" s="207">
        <f t="shared" si="5"/>
        <v>363</v>
      </c>
      <c r="P24" s="87">
        <f t="shared" si="4"/>
        <v>0</v>
      </c>
      <c r="Q24" s="66"/>
      <c r="R24" s="66"/>
    </row>
    <row r="25" spans="1:18" ht="13.5" thickBot="1">
      <c r="A25" s="13" t="s">
        <v>27</v>
      </c>
      <c r="B25" s="111">
        <f>SUM(B9:B24)</f>
        <v>38813</v>
      </c>
      <c r="C25" s="112">
        <f>SUM(C9:C24)</f>
        <v>3485311</v>
      </c>
      <c r="D25" s="119">
        <f>B25/C25</f>
        <v>1.1136165467012843E-2</v>
      </c>
      <c r="E25" s="111">
        <f>SUM(E9:E24)</f>
        <v>3129</v>
      </c>
      <c r="F25" s="112">
        <f>SUM(F9:F24)</f>
        <v>141766</v>
      </c>
      <c r="G25" s="119">
        <f>E25/F25</f>
        <v>2.2071582749037144E-2</v>
      </c>
      <c r="H25" s="111">
        <f>SUM(H9:H24)</f>
        <v>357</v>
      </c>
      <c r="I25" s="112">
        <f>SUM(I9:I24)</f>
        <v>12648</v>
      </c>
      <c r="J25" s="119">
        <f>H25/I25</f>
        <v>2.8225806451612902E-2</v>
      </c>
      <c r="K25" s="111">
        <f>SUM(K9:K24)</f>
        <v>1013</v>
      </c>
      <c r="L25" s="112">
        <f>SUM(L9:L24)</f>
        <v>27737</v>
      </c>
      <c r="M25" s="119">
        <f>K25/L25</f>
        <v>3.6521613728954107E-2</v>
      </c>
      <c r="N25" s="111">
        <f>SUM(N9:N24)</f>
        <v>43312</v>
      </c>
      <c r="O25" s="112">
        <f>SUM(O9:O24)</f>
        <v>3667462</v>
      </c>
      <c r="P25" s="119">
        <f>N25/O25</f>
        <v>1.1809801982951697E-2</v>
      </c>
      <c r="Q25" s="66"/>
      <c r="R25" s="66"/>
    </row>
    <row r="26" spans="1:18" ht="13">
      <c r="A26" s="31"/>
      <c r="B26" s="80"/>
      <c r="C26" s="80"/>
      <c r="D26" s="120"/>
      <c r="E26" s="80"/>
      <c r="F26" s="80"/>
      <c r="G26" s="120"/>
      <c r="H26" s="80"/>
      <c r="I26" s="80"/>
      <c r="J26" s="120"/>
      <c r="K26" s="80"/>
      <c r="L26" s="80"/>
      <c r="M26" s="120"/>
      <c r="N26" s="80"/>
      <c r="O26" s="80"/>
      <c r="P26" s="120"/>
      <c r="Q26" s="66"/>
      <c r="R26" s="66"/>
    </row>
    <row r="27" spans="1:18">
      <c r="A27" s="89"/>
      <c r="B27" s="70"/>
      <c r="C27" s="70"/>
      <c r="D27" s="70"/>
      <c r="E27" s="70"/>
      <c r="F27" s="70"/>
      <c r="G27" s="70"/>
      <c r="H27" s="70"/>
      <c r="I27" s="70"/>
      <c r="J27" s="70"/>
      <c r="K27" s="70"/>
      <c r="L27" s="70"/>
      <c r="M27" s="70"/>
      <c r="N27" s="70"/>
      <c r="O27" s="70"/>
      <c r="P27" s="66"/>
      <c r="Q27" s="66"/>
      <c r="R27" s="66"/>
    </row>
    <row r="28" spans="1:18" ht="13.5" customHeight="1">
      <c r="A28" s="66"/>
      <c r="B28" s="70"/>
      <c r="C28" s="70"/>
      <c r="D28" s="70"/>
      <c r="E28" s="70"/>
      <c r="F28" s="70"/>
      <c r="G28" s="70"/>
      <c r="H28" s="70"/>
      <c r="I28" s="70"/>
      <c r="J28" s="70"/>
      <c r="K28" s="70"/>
      <c r="L28" s="70"/>
      <c r="M28" s="70"/>
      <c r="N28" s="70"/>
      <c r="O28" s="70"/>
      <c r="P28" s="66"/>
      <c r="Q28" s="66"/>
      <c r="R28" s="66"/>
    </row>
    <row r="29" spans="1:18">
      <c r="A29" s="66"/>
      <c r="B29" s="70"/>
      <c r="C29" s="70"/>
      <c r="D29" s="70"/>
      <c r="E29" s="70"/>
      <c r="F29" s="70"/>
      <c r="G29" s="70"/>
      <c r="H29" s="70"/>
      <c r="I29" s="70"/>
      <c r="J29" s="70"/>
      <c r="K29" s="70"/>
      <c r="L29" s="70"/>
      <c r="M29" s="70"/>
      <c r="N29" s="70"/>
      <c r="O29" s="70"/>
      <c r="P29" s="66"/>
      <c r="Q29" s="66"/>
      <c r="R29" s="66"/>
    </row>
    <row r="30" spans="1:18">
      <c r="A30" s="66"/>
      <c r="B30" s="70"/>
      <c r="C30" s="70"/>
      <c r="D30" s="70"/>
      <c r="E30" s="70"/>
      <c r="F30" s="70"/>
      <c r="G30" s="70"/>
      <c r="H30" s="70"/>
      <c r="I30" s="70"/>
      <c r="J30" s="70"/>
      <c r="K30" s="70"/>
      <c r="L30" s="70"/>
      <c r="M30" s="70"/>
      <c r="N30" s="70"/>
      <c r="O30" s="70"/>
      <c r="P30" s="66"/>
      <c r="Q30" s="66"/>
      <c r="R30" s="66"/>
    </row>
    <row r="31" spans="1:18">
      <c r="A31" s="66"/>
      <c r="B31" s="70"/>
      <c r="C31" s="70"/>
      <c r="D31" s="70"/>
      <c r="E31" s="70"/>
      <c r="F31" s="70"/>
      <c r="G31" s="70"/>
      <c r="H31" s="70"/>
      <c r="I31" s="70"/>
      <c r="J31" s="70"/>
      <c r="K31" s="70"/>
      <c r="L31" s="70"/>
      <c r="M31" s="70"/>
      <c r="N31" s="70"/>
      <c r="O31" s="70"/>
      <c r="P31" s="66"/>
      <c r="Q31" s="66"/>
      <c r="R31" s="66"/>
    </row>
    <row r="32" spans="1:18">
      <c r="A32" s="66"/>
      <c r="B32" s="70"/>
      <c r="C32" s="70"/>
      <c r="D32" s="70"/>
      <c r="E32" s="70"/>
      <c r="F32" s="70"/>
      <c r="G32" s="70"/>
      <c r="H32" s="70"/>
      <c r="I32" s="70"/>
      <c r="J32" s="70"/>
      <c r="K32" s="70"/>
      <c r="L32" s="70"/>
      <c r="M32" s="70"/>
      <c r="N32" s="70"/>
      <c r="O32" s="70"/>
      <c r="P32" s="66"/>
      <c r="Q32" s="66"/>
      <c r="R32" s="66"/>
    </row>
    <row r="33" spans="2:18">
      <c r="B33" s="66"/>
      <c r="C33" s="66"/>
      <c r="D33" s="66"/>
      <c r="E33" s="66"/>
      <c r="F33" s="66"/>
      <c r="G33" s="66"/>
      <c r="H33" s="66"/>
      <c r="I33" s="66"/>
      <c r="J33" s="66"/>
      <c r="K33" s="66"/>
      <c r="L33" s="66"/>
      <c r="M33" s="66"/>
      <c r="N33" s="66"/>
      <c r="O33" s="66"/>
      <c r="P33" s="66"/>
      <c r="Q33" s="66"/>
      <c r="R33" s="66"/>
    </row>
    <row r="34" spans="2:18">
      <c r="B34" s="66"/>
      <c r="C34" s="66"/>
      <c r="D34" s="66"/>
      <c r="E34" s="66"/>
      <c r="F34" s="66"/>
      <c r="G34" s="66"/>
      <c r="H34" s="66"/>
      <c r="I34" s="66"/>
      <c r="J34" s="66"/>
      <c r="K34" s="66"/>
      <c r="L34" s="66"/>
      <c r="M34" s="66"/>
      <c r="N34" s="66"/>
      <c r="O34" s="66"/>
      <c r="P34" s="66"/>
      <c r="Q34" s="66"/>
      <c r="R34" s="66"/>
    </row>
    <row r="35" spans="2:18">
      <c r="B35" s="66"/>
      <c r="C35" s="66"/>
      <c r="D35" s="66"/>
      <c r="E35" s="66"/>
      <c r="F35" s="66"/>
      <c r="G35" s="66"/>
      <c r="H35" s="66"/>
      <c r="I35" s="66"/>
      <c r="J35" s="66"/>
      <c r="K35" s="66"/>
      <c r="L35" s="66"/>
      <c r="M35" s="66"/>
      <c r="N35" s="66"/>
      <c r="O35" s="66"/>
      <c r="P35" s="66"/>
      <c r="Q35" s="66"/>
      <c r="R35" s="66"/>
    </row>
    <row r="36" spans="2:18">
      <c r="B36" s="66"/>
      <c r="C36" s="66"/>
      <c r="D36" s="66"/>
      <c r="E36" s="66"/>
      <c r="F36" s="66"/>
      <c r="G36" s="66"/>
      <c r="H36" s="66"/>
      <c r="I36" s="66"/>
      <c r="J36" s="66"/>
      <c r="K36" s="66"/>
      <c r="L36" s="66"/>
      <c r="M36" s="66"/>
      <c r="N36" s="66"/>
      <c r="O36" s="66"/>
      <c r="P36" s="66"/>
      <c r="Q36" s="66"/>
      <c r="R36" s="66"/>
    </row>
    <row r="37" spans="2:18">
      <c r="B37" s="66"/>
      <c r="C37" s="66"/>
      <c r="D37" s="66"/>
      <c r="E37" s="66"/>
      <c r="F37" s="66"/>
      <c r="G37" s="66"/>
      <c r="H37" s="66"/>
      <c r="I37" s="66"/>
      <c r="J37" s="66"/>
      <c r="K37" s="66"/>
      <c r="L37" s="66"/>
      <c r="M37" s="66"/>
      <c r="N37" s="66"/>
      <c r="O37" s="66"/>
      <c r="P37" s="66"/>
      <c r="Q37" s="66"/>
      <c r="R37" s="66"/>
    </row>
    <row r="38" spans="2:18">
      <c r="B38" s="66"/>
      <c r="C38" s="66"/>
      <c r="D38" s="66"/>
      <c r="E38" s="66"/>
      <c r="F38" s="66"/>
      <c r="G38" s="66"/>
      <c r="H38" s="66"/>
      <c r="I38" s="66"/>
      <c r="J38" s="66"/>
      <c r="K38" s="66"/>
      <c r="L38" s="66"/>
      <c r="M38" s="66"/>
      <c r="N38" s="66"/>
      <c r="O38" s="66"/>
      <c r="P38" s="66"/>
      <c r="Q38" s="66"/>
      <c r="R38" s="66"/>
    </row>
    <row r="39" spans="2:18">
      <c r="B39" s="66"/>
      <c r="C39" s="66"/>
      <c r="D39" s="66"/>
      <c r="E39" s="66"/>
      <c r="F39" s="66"/>
      <c r="G39" s="66"/>
      <c r="H39" s="66"/>
      <c r="I39" s="66"/>
      <c r="J39" s="66"/>
      <c r="K39" s="66"/>
      <c r="L39" s="66"/>
      <c r="M39" s="66"/>
      <c r="N39" s="66"/>
      <c r="O39" s="66"/>
      <c r="P39" s="66"/>
      <c r="Q39" s="66"/>
      <c r="R39" s="66"/>
    </row>
    <row r="40" spans="2:18">
      <c r="B40" s="66"/>
      <c r="C40" s="66"/>
      <c r="D40" s="66"/>
      <c r="E40" s="66"/>
      <c r="F40" s="66"/>
      <c r="G40" s="66"/>
      <c r="H40" s="66"/>
      <c r="I40" s="66"/>
      <c r="J40" s="66"/>
      <c r="K40" s="66"/>
      <c r="L40" s="66"/>
      <c r="M40" s="66"/>
      <c r="N40" s="66"/>
      <c r="O40" s="66"/>
      <c r="P40" s="66"/>
      <c r="Q40" s="66"/>
      <c r="R40" s="66"/>
    </row>
    <row r="41" spans="2:18">
      <c r="B41" s="66"/>
      <c r="C41" s="66"/>
      <c r="D41" s="66"/>
      <c r="E41" s="66"/>
      <c r="F41" s="66"/>
      <c r="G41" s="66"/>
      <c r="H41" s="66"/>
      <c r="I41" s="66"/>
      <c r="J41" s="66"/>
      <c r="K41" s="66"/>
      <c r="L41" s="66"/>
      <c r="M41" s="66"/>
      <c r="N41" s="66"/>
      <c r="O41" s="66"/>
      <c r="P41" s="66"/>
      <c r="Q41" s="66"/>
      <c r="R41" s="66"/>
    </row>
    <row r="42" spans="2:18">
      <c r="B42" s="66"/>
      <c r="C42" s="66"/>
      <c r="D42" s="66"/>
      <c r="E42" s="66"/>
      <c r="F42" s="66"/>
      <c r="G42" s="66"/>
      <c r="H42" s="66"/>
      <c r="I42" s="66"/>
      <c r="J42" s="66"/>
      <c r="K42" s="66"/>
      <c r="L42" s="66"/>
      <c r="M42" s="66"/>
      <c r="N42" s="66"/>
      <c r="O42" s="66"/>
      <c r="P42" s="66"/>
      <c r="Q42" s="66"/>
      <c r="R42" s="66"/>
    </row>
    <row r="43" spans="2:18">
      <c r="B43" s="66"/>
      <c r="C43" s="66"/>
      <c r="D43" s="66"/>
      <c r="E43" s="66"/>
      <c r="F43" s="66"/>
      <c r="G43" s="66"/>
      <c r="H43" s="66"/>
      <c r="I43" s="66"/>
      <c r="J43" s="66"/>
      <c r="K43" s="66"/>
      <c r="L43" s="66"/>
      <c r="M43" s="66"/>
      <c r="N43" s="66"/>
      <c r="O43" s="66"/>
      <c r="P43" s="66"/>
      <c r="Q43" s="66"/>
      <c r="R43" s="66"/>
    </row>
    <row r="44" spans="2:18">
      <c r="B44" s="66"/>
      <c r="C44" s="66"/>
      <c r="D44" s="66"/>
      <c r="E44" s="66"/>
      <c r="F44" s="66"/>
      <c r="G44" s="66"/>
      <c r="H44" s="66"/>
      <c r="I44" s="66"/>
      <c r="J44" s="66"/>
      <c r="K44" s="66"/>
      <c r="L44" s="66"/>
      <c r="M44" s="66"/>
      <c r="N44" s="66"/>
      <c r="O44" s="66"/>
      <c r="P44" s="66"/>
      <c r="Q44" s="66"/>
      <c r="R44" s="66"/>
    </row>
    <row r="45" spans="2:18">
      <c r="B45" s="66"/>
      <c r="C45" s="66"/>
      <c r="D45" s="66"/>
      <c r="E45" s="66"/>
      <c r="F45" s="66"/>
      <c r="G45" s="66"/>
      <c r="H45" s="66"/>
      <c r="I45" s="66"/>
      <c r="J45" s="66"/>
      <c r="K45" s="66"/>
      <c r="L45" s="66"/>
      <c r="M45" s="66"/>
      <c r="N45" s="66"/>
      <c r="O45" s="66"/>
      <c r="P45" s="66"/>
      <c r="Q45" s="66"/>
      <c r="R45" s="66"/>
    </row>
    <row r="46" spans="2:18">
      <c r="B46" s="66"/>
      <c r="C46" s="66"/>
      <c r="D46" s="66"/>
      <c r="E46" s="66"/>
      <c r="F46" s="66"/>
      <c r="G46" s="66"/>
      <c r="H46" s="66"/>
      <c r="I46" s="66"/>
      <c r="J46" s="66"/>
      <c r="K46" s="66"/>
      <c r="L46" s="66"/>
      <c r="M46" s="66"/>
      <c r="N46" s="66"/>
      <c r="O46" s="66"/>
      <c r="P46" s="66"/>
      <c r="Q46" s="66"/>
      <c r="R46" s="66"/>
    </row>
    <row r="47" spans="2:18">
      <c r="B47" s="66"/>
      <c r="C47" s="66"/>
      <c r="D47" s="66"/>
      <c r="E47" s="66"/>
      <c r="F47" s="66"/>
      <c r="G47" s="66"/>
      <c r="H47" s="66"/>
      <c r="I47" s="66"/>
      <c r="J47" s="66"/>
      <c r="K47" s="66"/>
      <c r="L47" s="66"/>
      <c r="M47" s="66"/>
      <c r="N47" s="66"/>
      <c r="O47" s="66"/>
      <c r="P47" s="66"/>
      <c r="Q47" s="66"/>
      <c r="R47" s="66"/>
    </row>
    <row r="48" spans="2:18">
      <c r="B48" s="66"/>
      <c r="C48" s="66"/>
      <c r="D48" s="66"/>
      <c r="E48" s="66"/>
      <c r="F48" s="66"/>
      <c r="G48" s="66"/>
      <c r="H48" s="66"/>
      <c r="I48" s="66"/>
      <c r="J48" s="66"/>
      <c r="K48" s="66"/>
      <c r="L48" s="66"/>
      <c r="M48" s="66"/>
      <c r="N48" s="66"/>
      <c r="O48" s="66"/>
      <c r="P48" s="66"/>
      <c r="Q48" s="66"/>
      <c r="R48" s="66"/>
    </row>
    <row r="49" s="15" customFormat="1"/>
    <row r="50" s="15" customFormat="1"/>
    <row r="51" s="15" customFormat="1"/>
    <row r="52" s="15" customFormat="1"/>
    <row r="53" s="15" customFormat="1" ht="13.5" customHeight="1"/>
    <row r="54" s="15" customFormat="1"/>
    <row r="55" s="15" customFormat="1"/>
    <row r="56" s="15" customFormat="1"/>
    <row r="57" s="15" customFormat="1"/>
    <row r="58" s="15" customFormat="1"/>
    <row r="59" s="15" customFormat="1"/>
    <row r="60" s="15" customFormat="1"/>
    <row r="61" s="15" customFormat="1"/>
    <row r="62" s="15" customFormat="1"/>
    <row r="63" s="15" customFormat="1"/>
    <row r="64" s="15" customFormat="1"/>
    <row r="65" s="15" customFormat="1"/>
    <row r="66" s="15" customFormat="1" ht="12.75" customHeight="1"/>
    <row r="67" s="15" customFormat="1" ht="12.75" customHeight="1"/>
    <row r="68" s="15" customFormat="1" ht="12.75" customHeight="1"/>
    <row r="69" s="15" customFormat="1" ht="12.75" customHeight="1"/>
    <row r="70" s="15" customFormat="1" ht="12.75" customHeight="1"/>
    <row r="71" s="15" customFormat="1" ht="12.75" customHeight="1"/>
    <row r="72" s="15" customFormat="1" ht="12.75" customHeight="1"/>
    <row r="73" s="15" customFormat="1" ht="12.75" customHeight="1"/>
    <row r="74" s="15" customFormat="1"/>
    <row r="75" s="15" customFormat="1"/>
    <row r="76" s="15" customFormat="1"/>
    <row r="77" s="15" customFormat="1"/>
    <row r="78" s="15" customFormat="1"/>
    <row r="79" s="15" customFormat="1"/>
    <row r="80" s="15" customFormat="1"/>
    <row r="81" spans="2:16">
      <c r="B81" s="66"/>
      <c r="C81" s="66"/>
      <c r="D81" s="66"/>
      <c r="E81" s="66"/>
      <c r="F81" s="66"/>
      <c r="G81" s="66"/>
      <c r="H81" s="66"/>
      <c r="I81" s="66"/>
      <c r="J81" s="66"/>
      <c r="K81" s="66"/>
      <c r="L81" s="66"/>
      <c r="M81" s="66"/>
      <c r="N81" s="66"/>
      <c r="O81" s="66"/>
      <c r="P81" s="66"/>
    </row>
    <row r="82" spans="2:16">
      <c r="B82" s="66"/>
      <c r="C82" s="66"/>
      <c r="D82" s="66"/>
      <c r="E82" s="66"/>
      <c r="F82" s="66"/>
      <c r="G82" s="66"/>
      <c r="H82" s="66"/>
      <c r="I82" s="66"/>
      <c r="J82" s="66"/>
      <c r="K82" s="66"/>
      <c r="L82" s="66"/>
      <c r="M82" s="66"/>
      <c r="N82" s="66"/>
      <c r="O82" s="66"/>
      <c r="P82" s="66"/>
    </row>
    <row r="83" spans="2:16">
      <c r="B83" s="66"/>
      <c r="C83" s="66"/>
      <c r="D83" s="66"/>
      <c r="E83" s="66"/>
      <c r="F83" s="66"/>
      <c r="G83" s="66"/>
      <c r="H83" s="66"/>
      <c r="I83" s="66"/>
      <c r="J83" s="66"/>
      <c r="K83" s="66"/>
      <c r="L83" s="66"/>
      <c r="M83" s="66"/>
      <c r="N83" s="66"/>
      <c r="O83" s="66"/>
      <c r="P83" s="66"/>
    </row>
    <row r="84" spans="2:16">
      <c r="B84" s="66"/>
      <c r="C84" s="66"/>
      <c r="D84" s="66"/>
      <c r="E84" s="66"/>
      <c r="F84" s="66"/>
      <c r="G84" s="66"/>
      <c r="H84" s="66"/>
      <c r="I84" s="66"/>
      <c r="J84" s="66"/>
      <c r="K84" s="66"/>
      <c r="L84" s="66"/>
      <c r="M84" s="66"/>
      <c r="N84" s="66"/>
      <c r="O84" s="66"/>
      <c r="P84" s="66"/>
    </row>
    <row r="85" spans="2:16">
      <c r="B85" s="66"/>
      <c r="C85" s="66"/>
      <c r="D85" s="66"/>
      <c r="E85" s="66"/>
      <c r="F85" s="66"/>
      <c r="G85" s="66"/>
      <c r="H85" s="66"/>
      <c r="I85" s="66"/>
      <c r="J85" s="66"/>
      <c r="K85" s="66"/>
      <c r="L85" s="66"/>
      <c r="M85" s="66"/>
      <c r="N85" s="66"/>
      <c r="O85" s="66"/>
      <c r="P85" s="66"/>
    </row>
    <row r="86" spans="2:16">
      <c r="B86" s="66"/>
      <c r="C86" s="66"/>
      <c r="D86" s="66"/>
      <c r="E86" s="66"/>
      <c r="F86" s="66"/>
      <c r="G86" s="66"/>
      <c r="H86" s="66"/>
      <c r="I86" s="66"/>
      <c r="J86" s="66"/>
      <c r="K86" s="66"/>
      <c r="L86" s="66"/>
      <c r="M86" s="66"/>
      <c r="N86" s="66"/>
      <c r="O86" s="66"/>
      <c r="P86" s="66"/>
    </row>
    <row r="87" spans="2:16">
      <c r="B87" s="66"/>
      <c r="C87" s="66"/>
      <c r="D87" s="66"/>
      <c r="E87" s="66"/>
      <c r="F87" s="66"/>
      <c r="G87" s="66"/>
      <c r="H87" s="66"/>
      <c r="I87" s="66"/>
      <c r="J87" s="66"/>
      <c r="K87" s="66"/>
      <c r="L87" s="66"/>
      <c r="M87" s="66"/>
      <c r="N87" s="66"/>
      <c r="O87" s="66"/>
      <c r="P87" s="66"/>
    </row>
    <row r="88" spans="2:16">
      <c r="B88" s="66"/>
      <c r="C88" s="66"/>
      <c r="D88" s="66"/>
      <c r="E88" s="66"/>
      <c r="F88" s="66"/>
      <c r="G88" s="66"/>
      <c r="H88" s="66"/>
      <c r="I88" s="66"/>
      <c r="J88" s="66"/>
      <c r="K88" s="66"/>
      <c r="L88" s="66"/>
      <c r="M88" s="66"/>
      <c r="N88" s="66"/>
      <c r="O88" s="66"/>
      <c r="P88" s="66"/>
    </row>
    <row r="89" spans="2:16">
      <c r="B89" s="66"/>
      <c r="C89" s="66"/>
      <c r="D89" s="66"/>
      <c r="E89" s="66"/>
      <c r="F89" s="66"/>
      <c r="G89" s="66"/>
      <c r="H89" s="66"/>
      <c r="I89" s="66"/>
      <c r="J89" s="66"/>
      <c r="K89" s="66"/>
      <c r="L89" s="66"/>
      <c r="M89" s="66"/>
      <c r="N89" s="66"/>
      <c r="O89" s="66"/>
      <c r="P89" s="66"/>
    </row>
    <row r="90" spans="2:16">
      <c r="B90" s="66"/>
      <c r="C90" s="66"/>
      <c r="D90" s="66"/>
      <c r="E90" s="66"/>
      <c r="F90" s="66"/>
      <c r="G90" s="66"/>
      <c r="H90" s="66"/>
      <c r="I90" s="66"/>
      <c r="J90" s="66"/>
      <c r="K90" s="66"/>
      <c r="L90" s="66"/>
      <c r="M90" s="66"/>
      <c r="N90" s="66"/>
      <c r="O90" s="66"/>
      <c r="P90" s="66"/>
    </row>
    <row r="91" spans="2:16">
      <c r="B91" s="66"/>
      <c r="C91" s="66"/>
      <c r="D91" s="66"/>
      <c r="E91" s="66"/>
      <c r="F91" s="66"/>
      <c r="G91" s="66"/>
      <c r="H91" s="66"/>
      <c r="I91" s="66"/>
      <c r="J91" s="66"/>
      <c r="K91" s="66"/>
      <c r="L91" s="66"/>
      <c r="M91" s="66"/>
      <c r="N91" s="66"/>
      <c r="O91" s="66"/>
      <c r="P91" s="66"/>
    </row>
    <row r="92" spans="2:16">
      <c r="B92" s="66"/>
      <c r="C92" s="66"/>
      <c r="D92" s="66"/>
      <c r="E92" s="66"/>
      <c r="F92" s="66"/>
      <c r="G92" s="66"/>
      <c r="H92" s="66"/>
      <c r="I92" s="66"/>
      <c r="J92" s="66"/>
      <c r="K92" s="66"/>
      <c r="L92" s="66"/>
      <c r="M92" s="66"/>
      <c r="N92" s="66"/>
      <c r="O92" s="66"/>
      <c r="P92" s="66"/>
    </row>
    <row r="93" spans="2:16">
      <c r="B93" s="66"/>
      <c r="C93" s="66"/>
      <c r="D93" s="66"/>
      <c r="E93" s="66"/>
      <c r="F93" s="66"/>
      <c r="G93" s="66"/>
      <c r="H93" s="66"/>
      <c r="I93" s="66"/>
      <c r="J93" s="66"/>
      <c r="K93" s="66"/>
      <c r="L93" s="66"/>
      <c r="M93" s="66"/>
      <c r="N93" s="66"/>
      <c r="O93" s="66"/>
      <c r="P93" s="66"/>
    </row>
    <row r="94" spans="2:16">
      <c r="B94" s="66"/>
      <c r="C94" s="66"/>
      <c r="D94" s="66"/>
      <c r="E94" s="66"/>
      <c r="F94" s="66"/>
      <c r="G94" s="66"/>
      <c r="H94" s="66"/>
      <c r="I94" s="66"/>
      <c r="J94" s="66"/>
      <c r="K94" s="66"/>
      <c r="L94" s="66"/>
      <c r="M94" s="66"/>
      <c r="N94" s="66"/>
      <c r="O94" s="66"/>
      <c r="P94" s="66"/>
    </row>
    <row r="95" spans="2:16">
      <c r="B95" s="66"/>
      <c r="C95" s="66"/>
      <c r="D95" s="66"/>
      <c r="E95" s="66"/>
      <c r="F95" s="66"/>
      <c r="G95" s="66"/>
      <c r="H95" s="66"/>
      <c r="I95" s="66"/>
      <c r="J95" s="66"/>
      <c r="K95" s="66"/>
      <c r="L95" s="66"/>
      <c r="M95" s="66"/>
      <c r="N95" s="66"/>
      <c r="O95" s="66"/>
      <c r="P95" s="66"/>
    </row>
    <row r="96" spans="2:16">
      <c r="B96" s="66"/>
      <c r="C96" s="66"/>
      <c r="D96" s="66"/>
      <c r="E96" s="66"/>
      <c r="F96" s="66"/>
      <c r="G96" s="66"/>
      <c r="H96" s="66"/>
      <c r="I96" s="66"/>
      <c r="J96" s="66"/>
      <c r="K96" s="66"/>
      <c r="L96" s="66"/>
      <c r="M96" s="66"/>
      <c r="N96" s="66"/>
      <c r="O96" s="66"/>
      <c r="P96" s="66"/>
    </row>
    <row r="97" spans="2:16">
      <c r="B97" s="70"/>
      <c r="C97" s="70"/>
      <c r="D97" s="70"/>
      <c r="E97" s="70"/>
      <c r="F97" s="70"/>
      <c r="G97" s="70"/>
      <c r="H97" s="70"/>
      <c r="I97" s="70"/>
      <c r="J97" s="70"/>
      <c r="K97" s="70"/>
      <c r="L97" s="70"/>
      <c r="M97" s="70"/>
      <c r="N97" s="70"/>
      <c r="O97" s="70"/>
      <c r="P97" s="66"/>
    </row>
    <row r="98" spans="2:16">
      <c r="B98" s="70"/>
      <c r="C98" s="70"/>
      <c r="D98" s="70"/>
      <c r="E98" s="70"/>
      <c r="F98" s="70"/>
      <c r="G98" s="70"/>
      <c r="H98" s="70"/>
      <c r="I98" s="70"/>
      <c r="J98" s="70"/>
      <c r="K98" s="70"/>
      <c r="L98" s="70"/>
      <c r="M98" s="70"/>
      <c r="N98" s="70"/>
      <c r="O98" s="70"/>
      <c r="P98" s="66"/>
    </row>
    <row r="99" spans="2:16">
      <c r="B99" s="70"/>
      <c r="C99" s="70"/>
      <c r="D99" s="70"/>
      <c r="E99" s="70"/>
      <c r="F99" s="70"/>
      <c r="G99" s="70"/>
      <c r="H99" s="70"/>
      <c r="I99" s="70"/>
      <c r="J99" s="70"/>
      <c r="K99" s="70"/>
      <c r="L99" s="70"/>
      <c r="M99" s="70"/>
      <c r="N99" s="70"/>
      <c r="O99" s="70"/>
      <c r="P99" s="66"/>
    </row>
    <row r="100" spans="2:16">
      <c r="B100" s="70"/>
      <c r="C100" s="70"/>
      <c r="D100" s="70"/>
      <c r="E100" s="70"/>
      <c r="F100" s="66"/>
      <c r="G100" s="66"/>
      <c r="H100" s="66"/>
      <c r="I100" s="66"/>
      <c r="J100" s="66"/>
      <c r="K100" s="66"/>
      <c r="L100" s="66"/>
      <c r="M100" s="66"/>
      <c r="N100" s="66"/>
      <c r="O100" s="66"/>
      <c r="P100" s="66"/>
    </row>
    <row r="106" spans="2:16">
      <c r="B106" s="66"/>
      <c r="C106" s="66"/>
      <c r="D106" s="66"/>
      <c r="E106" s="66"/>
      <c r="F106" s="66"/>
      <c r="G106" s="66"/>
      <c r="H106" s="66"/>
      <c r="I106" s="66"/>
      <c r="J106" s="66"/>
      <c r="K106" s="66"/>
      <c r="L106" s="66"/>
      <c r="M106" s="66"/>
      <c r="N106" s="66"/>
      <c r="O106" s="66"/>
      <c r="P106" s="66"/>
    </row>
  </sheetData>
  <mergeCells count="7">
    <mergeCell ref="N7:P7"/>
    <mergeCell ref="A4:K5"/>
    <mergeCell ref="K7:M7"/>
    <mergeCell ref="A7:A8"/>
    <mergeCell ref="B7:D7"/>
    <mergeCell ref="E7:G7"/>
    <mergeCell ref="H7:J7"/>
  </mergeCells>
  <phoneticPr fontId="0" type="noConversion"/>
  <pageMargins left="0.75" right="0.75" top="1" bottom="1" header="0.5" footer="0.5"/>
  <pageSetup scale="46" orientation="portrait" r:id="rId1"/>
  <headerFooter alignWithMargins="0">
    <oddFooter>&amp;C&amp;14B-&amp;P-4</oddFooter>
  </headerFooter>
  <ignoredErrors>
    <ignoredError sqref="D25:G25 L25:P25 H25:K25" 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5">
    <pageSetUpPr fitToPage="1"/>
  </sheetPr>
  <dimension ref="A1:R102"/>
  <sheetViews>
    <sheetView zoomScaleNormal="100" workbookViewId="0"/>
  </sheetViews>
  <sheetFormatPr defaultColWidth="9.1796875" defaultRowHeight="12.5"/>
  <cols>
    <col min="1" max="1" width="11.453125" style="15" customWidth="1"/>
    <col min="2" max="2" width="14.26953125" style="25" customWidth="1"/>
    <col min="3" max="3" width="12.1796875" style="25" bestFit="1" customWidth="1"/>
    <col min="4" max="4" width="12" style="25" customWidth="1"/>
    <col min="5" max="6" width="10.81640625" style="25" customWidth="1"/>
    <col min="7" max="7" width="12" style="25" customWidth="1"/>
    <col min="8" max="9" width="10.81640625" style="25" customWidth="1"/>
    <col min="10" max="10" width="12" style="25" customWidth="1"/>
    <col min="11" max="12" width="10.81640625" style="25" customWidth="1"/>
    <col min="13" max="13" width="12" style="25" customWidth="1"/>
    <col min="14" max="14" width="13.54296875" style="25" customWidth="1"/>
    <col min="15" max="15" width="12.54296875" style="25" bestFit="1" customWidth="1"/>
    <col min="16" max="16" width="12" style="25" customWidth="1"/>
    <col min="17" max="16384" width="9.1796875" style="15"/>
  </cols>
  <sheetData>
    <row r="1" spans="1:18" ht="25">
      <c r="A1" s="37" t="s">
        <v>21</v>
      </c>
      <c r="B1" s="70"/>
      <c r="C1" s="70"/>
      <c r="D1" s="70"/>
      <c r="E1" s="70"/>
      <c r="F1" s="70"/>
      <c r="G1" s="70"/>
      <c r="H1" s="70"/>
      <c r="I1" s="70"/>
      <c r="J1" s="70"/>
      <c r="K1" s="70"/>
      <c r="L1" s="70"/>
      <c r="M1" s="70"/>
      <c r="N1" s="70"/>
      <c r="O1" s="70"/>
      <c r="P1" s="70"/>
      <c r="Q1" s="66"/>
      <c r="R1" s="66"/>
    </row>
    <row r="2" spans="1:18" ht="18">
      <c r="A2" s="12" t="s">
        <v>87</v>
      </c>
      <c r="B2" s="9"/>
      <c r="C2" s="9"/>
      <c r="D2" s="9"/>
      <c r="E2" s="9"/>
      <c r="F2" s="9"/>
      <c r="G2" s="9"/>
      <c r="H2" s="9"/>
      <c r="I2" s="9"/>
      <c r="J2" s="9"/>
      <c r="K2" s="9"/>
      <c r="L2" s="9"/>
      <c r="M2" s="9"/>
      <c r="N2" s="9"/>
      <c r="O2" s="9"/>
      <c r="P2" s="9"/>
      <c r="Q2" s="66"/>
      <c r="R2" s="66"/>
    </row>
    <row r="3" spans="1:18" ht="14">
      <c r="A3" s="10"/>
      <c r="B3" s="9"/>
      <c r="C3" s="9"/>
      <c r="D3" s="9"/>
      <c r="E3" s="9"/>
      <c r="F3" s="9"/>
      <c r="G3" s="9"/>
      <c r="H3" s="9"/>
      <c r="I3" s="9"/>
      <c r="J3" s="9"/>
      <c r="K3" s="9"/>
      <c r="L3" s="9"/>
      <c r="M3" s="9"/>
      <c r="N3" s="9"/>
      <c r="O3" s="9"/>
      <c r="P3" s="9"/>
      <c r="Q3" s="66"/>
      <c r="R3" s="66"/>
    </row>
    <row r="4" spans="1:18" ht="15" customHeight="1">
      <c r="A4" s="265" t="s">
        <v>88</v>
      </c>
      <c r="B4" s="265"/>
      <c r="C4" s="265"/>
      <c r="D4" s="265"/>
      <c r="E4" s="265"/>
      <c r="F4" s="265"/>
      <c r="G4" s="265"/>
      <c r="H4" s="265"/>
      <c r="I4" s="265"/>
      <c r="J4" s="265"/>
      <c r="K4" s="265"/>
      <c r="L4" s="265"/>
      <c r="M4" s="265"/>
      <c r="N4" s="265"/>
      <c r="O4" s="265"/>
      <c r="P4" s="265"/>
      <c r="Q4" s="66"/>
      <c r="R4" s="66"/>
    </row>
    <row r="5" spans="1:18" ht="15" customHeight="1">
      <c r="A5" s="265"/>
      <c r="B5" s="265"/>
      <c r="C5" s="265"/>
      <c r="D5" s="265"/>
      <c r="E5" s="265"/>
      <c r="F5" s="265"/>
      <c r="G5" s="265"/>
      <c r="H5" s="265"/>
      <c r="I5" s="265"/>
      <c r="J5" s="265"/>
      <c r="K5" s="265"/>
      <c r="L5" s="265"/>
      <c r="M5" s="265"/>
      <c r="N5" s="265"/>
      <c r="O5" s="265"/>
      <c r="P5" s="265"/>
      <c r="Q5" s="66"/>
      <c r="R5" s="66"/>
    </row>
    <row r="6" spans="1:18" ht="15" customHeight="1">
      <c r="A6" s="34"/>
      <c r="B6" s="34"/>
      <c r="C6" s="34"/>
      <c r="D6" s="34"/>
      <c r="E6" s="34"/>
      <c r="F6" s="34"/>
      <c r="G6" s="34"/>
      <c r="H6" s="34"/>
      <c r="I6" s="34"/>
      <c r="J6" s="34"/>
      <c r="K6" s="34"/>
      <c r="L6" s="34"/>
      <c r="M6" s="34"/>
      <c r="N6" s="34"/>
      <c r="O6" s="34"/>
      <c r="P6" s="34"/>
      <c r="Q6" s="66"/>
      <c r="R6" s="66"/>
    </row>
    <row r="7" spans="1:18" ht="14.5" thickBot="1">
      <c r="A7" s="1"/>
      <c r="B7" s="9"/>
      <c r="C7" s="9"/>
      <c r="D7" s="9"/>
      <c r="E7" s="9"/>
      <c r="F7" s="9"/>
      <c r="G7" s="9"/>
      <c r="H7" s="9"/>
      <c r="I7" s="9"/>
      <c r="J7" s="9"/>
      <c r="K7" s="9"/>
      <c r="L7" s="9"/>
      <c r="M7" s="9"/>
      <c r="N7" s="9"/>
      <c r="O7" s="9"/>
      <c r="P7" s="9"/>
      <c r="Q7" s="66"/>
      <c r="R7" s="66"/>
    </row>
    <row r="8" spans="1:18" ht="13.5" customHeight="1" thickBot="1">
      <c r="A8" s="282" t="s">
        <v>24</v>
      </c>
      <c r="B8" s="279" t="s">
        <v>28</v>
      </c>
      <c r="C8" s="280"/>
      <c r="D8" s="281"/>
      <c r="E8" s="279" t="s">
        <v>29</v>
      </c>
      <c r="F8" s="280"/>
      <c r="G8" s="281"/>
      <c r="H8" s="279" t="s">
        <v>30</v>
      </c>
      <c r="I8" s="280"/>
      <c r="J8" s="281"/>
      <c r="K8" s="279" t="s">
        <v>31</v>
      </c>
      <c r="L8" s="280"/>
      <c r="M8" s="281"/>
      <c r="N8" s="279" t="s">
        <v>27</v>
      </c>
      <c r="O8" s="280"/>
      <c r="P8" s="281"/>
      <c r="Q8" s="66"/>
      <c r="R8" s="66"/>
    </row>
    <row r="9" spans="1:18" ht="43.5" customHeight="1" thickBot="1">
      <c r="A9" s="283"/>
      <c r="B9" s="38" t="s">
        <v>89</v>
      </c>
      <c r="C9" s="63" t="s">
        <v>79</v>
      </c>
      <c r="D9" s="54" t="s">
        <v>80</v>
      </c>
      <c r="E9" s="38" t="s">
        <v>89</v>
      </c>
      <c r="F9" s="63" t="s">
        <v>79</v>
      </c>
      <c r="G9" s="54" t="s">
        <v>80</v>
      </c>
      <c r="H9" s="38" t="s">
        <v>89</v>
      </c>
      <c r="I9" s="63" t="s">
        <v>79</v>
      </c>
      <c r="J9" s="54" t="s">
        <v>80</v>
      </c>
      <c r="K9" s="38" t="s">
        <v>89</v>
      </c>
      <c r="L9" s="63" t="s">
        <v>79</v>
      </c>
      <c r="M9" s="54" t="s">
        <v>80</v>
      </c>
      <c r="N9" s="38" t="s">
        <v>89</v>
      </c>
      <c r="O9" s="63" t="s">
        <v>79</v>
      </c>
      <c r="P9" s="54" t="s">
        <v>80</v>
      </c>
      <c r="Q9" s="66"/>
      <c r="R9" s="66"/>
    </row>
    <row r="10" spans="1:18">
      <c r="A10" s="105">
        <v>2008</v>
      </c>
      <c r="B10" s="210">
        <v>124899</v>
      </c>
      <c r="C10" s="211">
        <v>144708</v>
      </c>
      <c r="D10" s="69">
        <f t="shared" ref="D10:D25" si="0">IF(C10=0, "NA", B10/C10)</f>
        <v>0.86311053984575836</v>
      </c>
      <c r="E10" s="211">
        <v>4738</v>
      </c>
      <c r="F10" s="211">
        <v>5686</v>
      </c>
      <c r="G10" s="68">
        <f t="shared" ref="G10:G25" si="1">IF(F10=0, "NA", E10/F10)</f>
        <v>0.83327470981357721</v>
      </c>
      <c r="H10" s="211">
        <v>58</v>
      </c>
      <c r="I10" s="211">
        <v>75</v>
      </c>
      <c r="J10" s="69">
        <f t="shared" ref="J10:J24" si="2">IF(I10=0, "NA", H10/I10)</f>
        <v>0.77333333333333332</v>
      </c>
      <c r="K10" s="211">
        <v>1005</v>
      </c>
      <c r="L10" s="211">
        <v>1273</v>
      </c>
      <c r="M10" s="69">
        <f t="shared" ref="M10:M25" si="3">IF(L10=0, "NA", K10/L10)</f>
        <v>0.78947368421052633</v>
      </c>
      <c r="N10" s="211">
        <f>SUM(K10,H10,E10,B10)</f>
        <v>130700</v>
      </c>
      <c r="O10" s="211">
        <f>SUM(L10,I10,F10,C10)</f>
        <v>151742</v>
      </c>
      <c r="P10" s="69">
        <f t="shared" ref="P10:P25" si="4">IF(O10=0, "NA", N10/O10)</f>
        <v>0.86133041610101357</v>
      </c>
      <c r="Q10" s="66"/>
      <c r="R10" s="66"/>
    </row>
    <row r="11" spans="1:18">
      <c r="A11" s="105">
        <v>2009</v>
      </c>
      <c r="B11" s="85">
        <v>111893</v>
      </c>
      <c r="C11" s="86">
        <v>125847</v>
      </c>
      <c r="D11" s="68">
        <f t="shared" si="0"/>
        <v>0.88911932743728495</v>
      </c>
      <c r="E11" s="86">
        <v>3571</v>
      </c>
      <c r="F11" s="86">
        <v>4180</v>
      </c>
      <c r="G11" s="68">
        <f t="shared" si="1"/>
        <v>0.85430622009569379</v>
      </c>
      <c r="H11" s="86">
        <v>80</v>
      </c>
      <c r="I11" s="86">
        <v>107</v>
      </c>
      <c r="J11" s="68">
        <f t="shared" si="2"/>
        <v>0.74766355140186913</v>
      </c>
      <c r="K11" s="86">
        <v>342</v>
      </c>
      <c r="L11" s="86">
        <v>425</v>
      </c>
      <c r="M11" s="68">
        <f t="shared" si="3"/>
        <v>0.80470588235294116</v>
      </c>
      <c r="N11" s="86">
        <f t="shared" ref="N11:O25" si="5">SUM(K11,H11,E11,B11)</f>
        <v>115886</v>
      </c>
      <c r="O11" s="86">
        <f t="shared" si="5"/>
        <v>130559</v>
      </c>
      <c r="P11" s="68">
        <f t="shared" si="4"/>
        <v>0.88761402890647145</v>
      </c>
      <c r="Q11" s="66"/>
      <c r="R11" s="66"/>
    </row>
    <row r="12" spans="1:18">
      <c r="A12" s="105">
        <v>2010</v>
      </c>
      <c r="B12" s="85">
        <v>154439</v>
      </c>
      <c r="C12" s="86">
        <v>171150</v>
      </c>
      <c r="D12" s="68">
        <f t="shared" si="0"/>
        <v>0.90236050248320188</v>
      </c>
      <c r="E12" s="86">
        <v>3611</v>
      </c>
      <c r="F12" s="86">
        <v>4225</v>
      </c>
      <c r="G12" s="68">
        <f t="shared" si="1"/>
        <v>0.8546745562130178</v>
      </c>
      <c r="H12" s="86">
        <v>182</v>
      </c>
      <c r="I12" s="86">
        <v>237</v>
      </c>
      <c r="J12" s="68">
        <f t="shared" si="2"/>
        <v>0.76793248945147674</v>
      </c>
      <c r="K12" s="86">
        <v>389</v>
      </c>
      <c r="L12" s="86">
        <v>483</v>
      </c>
      <c r="M12" s="68">
        <f t="shared" si="3"/>
        <v>0.80538302277432716</v>
      </c>
      <c r="N12" s="86">
        <f t="shared" si="5"/>
        <v>158621</v>
      </c>
      <c r="O12" s="86">
        <f t="shared" si="5"/>
        <v>176095</v>
      </c>
      <c r="P12" s="68">
        <f t="shared" si="4"/>
        <v>0.90076947102416305</v>
      </c>
      <c r="Q12" s="66"/>
      <c r="R12" s="66"/>
    </row>
    <row r="13" spans="1:18">
      <c r="A13" s="105">
        <v>2011</v>
      </c>
      <c r="B13" s="85">
        <v>175559</v>
      </c>
      <c r="C13" s="86">
        <v>192990</v>
      </c>
      <c r="D13" s="68">
        <f t="shared" si="0"/>
        <v>0.90967925799264215</v>
      </c>
      <c r="E13" s="86">
        <v>6567</v>
      </c>
      <c r="F13" s="86">
        <v>7455</v>
      </c>
      <c r="G13" s="68">
        <f t="shared" si="1"/>
        <v>0.88088531187122732</v>
      </c>
      <c r="H13" s="86">
        <v>493</v>
      </c>
      <c r="I13" s="86">
        <v>594</v>
      </c>
      <c r="J13" s="68">
        <f t="shared" si="2"/>
        <v>0.82996632996633002</v>
      </c>
      <c r="K13" s="86">
        <v>1160</v>
      </c>
      <c r="L13" s="86">
        <v>1488</v>
      </c>
      <c r="M13" s="68">
        <f t="shared" si="3"/>
        <v>0.77956989247311825</v>
      </c>
      <c r="N13" s="86">
        <f t="shared" si="5"/>
        <v>183779</v>
      </c>
      <c r="O13" s="86">
        <f t="shared" si="5"/>
        <v>202527</v>
      </c>
      <c r="P13" s="68">
        <f t="shared" si="4"/>
        <v>0.90742962666706173</v>
      </c>
      <c r="Q13" s="66"/>
      <c r="R13" s="66"/>
    </row>
    <row r="14" spans="1:18">
      <c r="A14" s="105">
        <v>2012</v>
      </c>
      <c r="B14" s="85">
        <v>199705</v>
      </c>
      <c r="C14" s="86">
        <v>217247</v>
      </c>
      <c r="D14" s="68">
        <f t="shared" si="0"/>
        <v>0.9192532002743421</v>
      </c>
      <c r="E14" s="86">
        <v>6960</v>
      </c>
      <c r="F14" s="86">
        <v>7765</v>
      </c>
      <c r="G14" s="68">
        <f t="shared" si="1"/>
        <v>0.8963296844816484</v>
      </c>
      <c r="H14" s="86">
        <v>836</v>
      </c>
      <c r="I14" s="86">
        <v>971</v>
      </c>
      <c r="J14" s="68">
        <f t="shared" si="2"/>
        <v>0.86096807415036047</v>
      </c>
      <c r="K14" s="86">
        <v>1186</v>
      </c>
      <c r="L14" s="86">
        <v>1512</v>
      </c>
      <c r="M14" s="68">
        <f t="shared" si="3"/>
        <v>0.78439153439153442</v>
      </c>
      <c r="N14" s="86">
        <f t="shared" si="5"/>
        <v>208687</v>
      </c>
      <c r="O14" s="86">
        <f t="shared" si="5"/>
        <v>227495</v>
      </c>
      <c r="P14" s="68">
        <f t="shared" si="4"/>
        <v>0.91732565550891232</v>
      </c>
      <c r="Q14" s="66"/>
      <c r="R14" s="66"/>
    </row>
    <row r="15" spans="1:18">
      <c r="A15" s="105">
        <v>2013</v>
      </c>
      <c r="B15" s="85">
        <v>228873</v>
      </c>
      <c r="C15" s="86">
        <v>247020</v>
      </c>
      <c r="D15" s="68">
        <f t="shared" si="0"/>
        <v>0.92653631284916205</v>
      </c>
      <c r="E15" s="86">
        <v>6770</v>
      </c>
      <c r="F15" s="86">
        <v>7522</v>
      </c>
      <c r="G15" s="68">
        <f t="shared" si="1"/>
        <v>0.90002658867322516</v>
      </c>
      <c r="H15" s="86">
        <v>1100</v>
      </c>
      <c r="I15" s="86">
        <v>1250</v>
      </c>
      <c r="J15" s="68">
        <f t="shared" si="2"/>
        <v>0.88</v>
      </c>
      <c r="K15" s="86">
        <v>1141</v>
      </c>
      <c r="L15" s="86">
        <v>1395</v>
      </c>
      <c r="M15" s="68">
        <f t="shared" si="3"/>
        <v>0.81792114695340501</v>
      </c>
      <c r="N15" s="86">
        <f t="shared" si="5"/>
        <v>237884</v>
      </c>
      <c r="O15" s="86">
        <f t="shared" si="5"/>
        <v>257187</v>
      </c>
      <c r="P15" s="68">
        <f t="shared" si="4"/>
        <v>0.924945662105783</v>
      </c>
      <c r="Q15" s="66"/>
      <c r="R15" s="66"/>
    </row>
    <row r="16" spans="1:18">
      <c r="A16" s="105">
        <v>2014</v>
      </c>
      <c r="B16" s="85">
        <v>250727</v>
      </c>
      <c r="C16" s="86">
        <v>267584</v>
      </c>
      <c r="D16" s="68">
        <f t="shared" si="0"/>
        <v>0.93700295981822534</v>
      </c>
      <c r="E16" s="86">
        <v>7855</v>
      </c>
      <c r="F16" s="86">
        <v>8620</v>
      </c>
      <c r="G16" s="68">
        <f t="shared" si="1"/>
        <v>0.91125290023201855</v>
      </c>
      <c r="H16" s="86">
        <v>2475</v>
      </c>
      <c r="I16" s="86">
        <v>2791</v>
      </c>
      <c r="J16" s="68">
        <f t="shared" si="2"/>
        <v>0.88677893228233606</v>
      </c>
      <c r="K16" s="86">
        <v>1051</v>
      </c>
      <c r="L16" s="86">
        <v>1329</v>
      </c>
      <c r="M16" s="68">
        <f t="shared" si="3"/>
        <v>0.7908201655379985</v>
      </c>
      <c r="N16" s="86">
        <f t="shared" si="5"/>
        <v>262108</v>
      </c>
      <c r="O16" s="86">
        <f t="shared" si="5"/>
        <v>280324</v>
      </c>
      <c r="P16" s="68">
        <f t="shared" si="4"/>
        <v>0.93501805054151621</v>
      </c>
      <c r="Q16" s="66"/>
      <c r="R16" s="66"/>
    </row>
    <row r="17" spans="1:18">
      <c r="A17" s="105">
        <v>2015</v>
      </c>
      <c r="B17" s="85">
        <v>294447</v>
      </c>
      <c r="C17" s="86">
        <v>308864</v>
      </c>
      <c r="D17" s="68">
        <f t="shared" si="0"/>
        <v>0.95332249792789059</v>
      </c>
      <c r="E17" s="86">
        <v>12836</v>
      </c>
      <c r="F17" s="86">
        <v>14059</v>
      </c>
      <c r="G17" s="68">
        <f t="shared" si="1"/>
        <v>0.91300946013229956</v>
      </c>
      <c r="H17" s="86">
        <v>2137</v>
      </c>
      <c r="I17" s="86">
        <v>2389</v>
      </c>
      <c r="J17" s="68">
        <f t="shared" si="2"/>
        <v>0.89451653411469234</v>
      </c>
      <c r="K17" s="86">
        <v>2482</v>
      </c>
      <c r="L17" s="86">
        <v>2962</v>
      </c>
      <c r="M17" s="68">
        <f t="shared" si="3"/>
        <v>0.83794733288318701</v>
      </c>
      <c r="N17" s="86">
        <f t="shared" si="5"/>
        <v>311902</v>
      </c>
      <c r="O17" s="86">
        <f t="shared" si="5"/>
        <v>328274</v>
      </c>
      <c r="P17" s="68">
        <f t="shared" si="4"/>
        <v>0.95012702803146154</v>
      </c>
      <c r="Q17" s="66"/>
      <c r="R17" s="66"/>
    </row>
    <row r="18" spans="1:18">
      <c r="A18" s="105">
        <v>2016</v>
      </c>
      <c r="B18" s="85">
        <v>297742</v>
      </c>
      <c r="C18" s="86">
        <v>309746</v>
      </c>
      <c r="D18" s="68">
        <f t="shared" si="0"/>
        <v>0.96124566580359394</v>
      </c>
      <c r="E18" s="86">
        <v>15256</v>
      </c>
      <c r="F18" s="86">
        <v>16207</v>
      </c>
      <c r="G18" s="68">
        <f t="shared" si="1"/>
        <v>0.94132165113839694</v>
      </c>
      <c r="H18" s="86">
        <v>817</v>
      </c>
      <c r="I18" s="86">
        <v>908</v>
      </c>
      <c r="J18" s="68">
        <f t="shared" si="2"/>
        <v>0.89977973568281944</v>
      </c>
      <c r="K18" s="86">
        <v>2557</v>
      </c>
      <c r="L18" s="86">
        <v>2965</v>
      </c>
      <c r="M18" s="68">
        <f t="shared" si="3"/>
        <v>0.86239460370994936</v>
      </c>
      <c r="N18" s="86">
        <f t="shared" si="5"/>
        <v>316372</v>
      </c>
      <c r="O18" s="86">
        <f t="shared" si="5"/>
        <v>329826</v>
      </c>
      <c r="P18" s="68">
        <f t="shared" si="4"/>
        <v>0.95920879494036249</v>
      </c>
      <c r="Q18" s="66"/>
      <c r="R18" s="66"/>
    </row>
    <row r="19" spans="1:18">
      <c r="A19" s="105">
        <v>2017</v>
      </c>
      <c r="B19" s="85">
        <v>311219</v>
      </c>
      <c r="C19" s="86">
        <v>321707</v>
      </c>
      <c r="D19" s="68">
        <f t="shared" si="0"/>
        <v>0.96739890645836113</v>
      </c>
      <c r="E19" s="86">
        <v>14229</v>
      </c>
      <c r="F19" s="86">
        <v>14980</v>
      </c>
      <c r="G19" s="68">
        <f t="shared" si="1"/>
        <v>0.94986648865153533</v>
      </c>
      <c r="H19" s="86">
        <v>491</v>
      </c>
      <c r="I19" s="86">
        <v>542</v>
      </c>
      <c r="J19" s="68">
        <f t="shared" si="2"/>
        <v>0.90590405904059046</v>
      </c>
      <c r="K19" s="86">
        <v>2321</v>
      </c>
      <c r="L19" s="86">
        <v>2649</v>
      </c>
      <c r="M19" s="68">
        <f t="shared" si="3"/>
        <v>0.87617969044922617</v>
      </c>
      <c r="N19" s="86">
        <f t="shared" si="5"/>
        <v>328260</v>
      </c>
      <c r="O19" s="86">
        <f t="shared" si="5"/>
        <v>339878</v>
      </c>
      <c r="P19" s="68">
        <f t="shared" si="4"/>
        <v>0.96581714615244296</v>
      </c>
      <c r="Q19" s="66"/>
      <c r="R19" s="66"/>
    </row>
    <row r="20" spans="1:18">
      <c r="A20" s="105">
        <v>2018</v>
      </c>
      <c r="B20" s="85">
        <v>313940</v>
      </c>
      <c r="C20" s="86">
        <v>320664</v>
      </c>
      <c r="D20" s="68">
        <f t="shared" si="0"/>
        <v>0.97903101065289522</v>
      </c>
      <c r="E20" s="86">
        <v>11824</v>
      </c>
      <c r="F20" s="86">
        <v>12275</v>
      </c>
      <c r="G20" s="68">
        <f t="shared" si="1"/>
        <v>0.96325865580448067</v>
      </c>
      <c r="H20" s="86">
        <v>768</v>
      </c>
      <c r="I20" s="86">
        <v>822</v>
      </c>
      <c r="J20" s="68">
        <f t="shared" si="2"/>
        <v>0.93430656934306566</v>
      </c>
      <c r="K20" s="86">
        <v>2213</v>
      </c>
      <c r="L20" s="86">
        <v>2527</v>
      </c>
      <c r="M20" s="68">
        <f t="shared" si="3"/>
        <v>0.87574198654531066</v>
      </c>
      <c r="N20" s="86">
        <f t="shared" si="5"/>
        <v>328745</v>
      </c>
      <c r="O20" s="86">
        <f t="shared" si="5"/>
        <v>336288</v>
      </c>
      <c r="P20" s="68">
        <f t="shared" si="4"/>
        <v>0.97756982110571888</v>
      </c>
      <c r="Q20" s="66"/>
      <c r="R20" s="66"/>
    </row>
    <row r="21" spans="1:18">
      <c r="A21" s="105">
        <v>2019</v>
      </c>
      <c r="B21" s="85">
        <v>317323</v>
      </c>
      <c r="C21" s="86">
        <v>323750</v>
      </c>
      <c r="D21" s="68">
        <f t="shared" si="0"/>
        <v>0.98014826254826259</v>
      </c>
      <c r="E21" s="86">
        <v>16436</v>
      </c>
      <c r="F21" s="86">
        <v>16977</v>
      </c>
      <c r="G21" s="68">
        <f t="shared" si="1"/>
        <v>0.9681333568946221</v>
      </c>
      <c r="H21" s="86">
        <v>174</v>
      </c>
      <c r="I21" s="86">
        <v>188</v>
      </c>
      <c r="J21" s="68">
        <f t="shared" si="2"/>
        <v>0.92553191489361697</v>
      </c>
      <c r="K21" s="86">
        <v>3224</v>
      </c>
      <c r="L21" s="86">
        <v>3623</v>
      </c>
      <c r="M21" s="68">
        <f t="shared" si="3"/>
        <v>0.8898702732542092</v>
      </c>
      <c r="N21" s="86">
        <f t="shared" si="5"/>
        <v>337157</v>
      </c>
      <c r="O21" s="86">
        <f t="shared" si="5"/>
        <v>344538</v>
      </c>
      <c r="P21" s="68">
        <f t="shared" si="4"/>
        <v>0.97857710905618533</v>
      </c>
      <c r="Q21" s="66"/>
      <c r="R21" s="66"/>
    </row>
    <row r="22" spans="1:18">
      <c r="A22" s="105">
        <v>2020</v>
      </c>
      <c r="B22" s="85">
        <v>240142</v>
      </c>
      <c r="C22" s="86">
        <v>243904</v>
      </c>
      <c r="D22" s="68">
        <f t="shared" si="0"/>
        <v>0.98457589871424822</v>
      </c>
      <c r="E22" s="86">
        <v>11640</v>
      </c>
      <c r="F22" s="86">
        <v>11997</v>
      </c>
      <c r="G22" s="68">
        <f t="shared" si="1"/>
        <v>0.97024256064016001</v>
      </c>
      <c r="H22" s="86">
        <v>509</v>
      </c>
      <c r="I22" s="86">
        <v>566</v>
      </c>
      <c r="J22" s="68">
        <f t="shared" si="2"/>
        <v>0.89929328621908122</v>
      </c>
      <c r="K22" s="86">
        <v>2364</v>
      </c>
      <c r="L22" s="86">
        <v>2573</v>
      </c>
      <c r="M22" s="68">
        <f t="shared" si="3"/>
        <v>0.91877186164010882</v>
      </c>
      <c r="N22" s="86">
        <f t="shared" si="5"/>
        <v>254655</v>
      </c>
      <c r="O22" s="86">
        <f t="shared" si="5"/>
        <v>259040</v>
      </c>
      <c r="P22" s="68">
        <f t="shared" si="4"/>
        <v>0.98307211241507109</v>
      </c>
      <c r="Q22" s="66"/>
      <c r="R22" s="66"/>
    </row>
    <row r="23" spans="1:18">
      <c r="A23" s="105">
        <v>2021</v>
      </c>
      <c r="B23" s="85">
        <v>247262</v>
      </c>
      <c r="C23" s="86">
        <v>250240</v>
      </c>
      <c r="D23" s="68">
        <f t="shared" si="0"/>
        <v>0.98809942455242972</v>
      </c>
      <c r="E23" s="86">
        <v>7896</v>
      </c>
      <c r="F23" s="86">
        <v>8143</v>
      </c>
      <c r="G23" s="68">
        <f t="shared" si="1"/>
        <v>0.96966719882107333</v>
      </c>
      <c r="H23" s="86">
        <v>1083</v>
      </c>
      <c r="I23" s="86">
        <v>1158</v>
      </c>
      <c r="J23" s="68">
        <f t="shared" si="2"/>
        <v>0.93523316062176165</v>
      </c>
      <c r="K23" s="86">
        <v>1811</v>
      </c>
      <c r="L23" s="86">
        <v>1985</v>
      </c>
      <c r="M23" s="68">
        <f t="shared" si="3"/>
        <v>0.9123425692695214</v>
      </c>
      <c r="N23" s="86">
        <f t="shared" si="5"/>
        <v>258052</v>
      </c>
      <c r="O23" s="86">
        <f t="shared" si="5"/>
        <v>261526</v>
      </c>
      <c r="P23" s="68">
        <f t="shared" si="4"/>
        <v>0.98671642590029285</v>
      </c>
      <c r="Q23" s="66"/>
      <c r="R23" s="66"/>
    </row>
    <row r="24" spans="1:18">
      <c r="A24" s="105">
        <v>2022</v>
      </c>
      <c r="B24" s="85">
        <v>39148</v>
      </c>
      <c r="C24" s="86">
        <v>39536</v>
      </c>
      <c r="D24" s="68">
        <f t="shared" si="0"/>
        <v>0.99018615944961552</v>
      </c>
      <c r="E24" s="86">
        <v>1598</v>
      </c>
      <c r="F24" s="86">
        <v>1668</v>
      </c>
      <c r="G24" s="68">
        <f t="shared" si="1"/>
        <v>0.95803357314148685</v>
      </c>
      <c r="H24" s="86">
        <v>45</v>
      </c>
      <c r="I24" s="86">
        <v>50</v>
      </c>
      <c r="J24" s="68">
        <f t="shared" si="2"/>
        <v>0.9</v>
      </c>
      <c r="K24" s="86">
        <v>512</v>
      </c>
      <c r="L24" s="86">
        <v>546</v>
      </c>
      <c r="M24" s="68">
        <f t="shared" si="3"/>
        <v>0.93772893772893773</v>
      </c>
      <c r="N24" s="86">
        <f t="shared" si="5"/>
        <v>41303</v>
      </c>
      <c r="O24" s="86">
        <f t="shared" si="5"/>
        <v>41800</v>
      </c>
      <c r="P24" s="68">
        <f t="shared" si="4"/>
        <v>0.98811004784688994</v>
      </c>
      <c r="Q24" s="66"/>
      <c r="R24" s="66"/>
    </row>
    <row r="25" spans="1:18" ht="13" thickBot="1">
      <c r="A25" s="105">
        <v>2023</v>
      </c>
      <c r="B25" s="206">
        <v>347</v>
      </c>
      <c r="C25" s="207">
        <v>354</v>
      </c>
      <c r="D25" s="87">
        <f t="shared" si="0"/>
        <v>0.98022598870056499</v>
      </c>
      <c r="E25" s="207">
        <v>7</v>
      </c>
      <c r="F25" s="207">
        <v>7</v>
      </c>
      <c r="G25" s="87">
        <f t="shared" si="1"/>
        <v>1</v>
      </c>
      <c r="H25" s="207"/>
      <c r="I25" s="207"/>
      <c r="J25" s="87"/>
      <c r="K25" s="207">
        <v>2</v>
      </c>
      <c r="L25" s="207">
        <v>2</v>
      </c>
      <c r="M25" s="87">
        <f t="shared" si="3"/>
        <v>1</v>
      </c>
      <c r="N25" s="207">
        <f t="shared" si="5"/>
        <v>356</v>
      </c>
      <c r="O25" s="207">
        <f t="shared" si="5"/>
        <v>363</v>
      </c>
      <c r="P25" s="87">
        <f t="shared" si="4"/>
        <v>0.9807162534435262</v>
      </c>
      <c r="Q25" s="66"/>
      <c r="R25" s="66"/>
    </row>
    <row r="26" spans="1:18" ht="13.5" thickBot="1">
      <c r="A26" s="13" t="s">
        <v>27</v>
      </c>
      <c r="B26" s="111">
        <f>SUM(B10:B25)</f>
        <v>3307665</v>
      </c>
      <c r="C26" s="112">
        <f>SUM(C10:C25)</f>
        <v>3485311</v>
      </c>
      <c r="D26" s="113">
        <f>B26/C26</f>
        <v>0.94903008655468624</v>
      </c>
      <c r="E26" s="111">
        <f>SUM(E10:E25)</f>
        <v>131794</v>
      </c>
      <c r="F26" s="112">
        <f>SUM(F10:F25)</f>
        <v>141766</v>
      </c>
      <c r="G26" s="113">
        <f>E26/F26</f>
        <v>0.92965873340575311</v>
      </c>
      <c r="H26" s="111">
        <f>SUM(H10:H25)</f>
        <v>11248</v>
      </c>
      <c r="I26" s="112">
        <f>SUM(I10:I25)</f>
        <v>12648</v>
      </c>
      <c r="J26" s="113">
        <f>H26/I26</f>
        <v>0.88931056293485133</v>
      </c>
      <c r="K26" s="111">
        <f>SUM(K10:K25)</f>
        <v>23760</v>
      </c>
      <c r="L26" s="112">
        <f>SUM(L10:L25)</f>
        <v>27737</v>
      </c>
      <c r="M26" s="113">
        <f>K26/L26</f>
        <v>0.85661751451130264</v>
      </c>
      <c r="N26" s="111">
        <f>SUM(N10:N25)</f>
        <v>3474467</v>
      </c>
      <c r="O26" s="112">
        <f>SUM(O10:O25)</f>
        <v>3667462</v>
      </c>
      <c r="P26" s="113">
        <f>N26/O26</f>
        <v>0.94737641453408383</v>
      </c>
      <c r="Q26" s="66"/>
      <c r="R26" s="90"/>
    </row>
    <row r="27" spans="1:18" ht="13">
      <c r="A27" s="31"/>
      <c r="B27" s="80"/>
      <c r="C27" s="80"/>
      <c r="D27" s="95"/>
      <c r="E27" s="80"/>
      <c r="F27" s="80"/>
      <c r="G27" s="95"/>
      <c r="H27" s="80"/>
      <c r="I27" s="80"/>
      <c r="J27" s="95"/>
      <c r="K27" s="80"/>
      <c r="L27" s="80"/>
      <c r="M27" s="95"/>
      <c r="N27" s="80"/>
      <c r="O27" s="80"/>
      <c r="P27" s="95"/>
      <c r="Q27" s="66"/>
      <c r="R27" s="66"/>
    </row>
    <row r="28" spans="1:18">
      <c r="A28" s="66"/>
      <c r="B28" s="70"/>
      <c r="C28" s="70"/>
      <c r="D28" s="70"/>
      <c r="E28" s="70"/>
      <c r="F28" s="70"/>
      <c r="G28" s="70"/>
      <c r="H28" s="70"/>
      <c r="I28" s="70"/>
      <c r="J28" s="70"/>
      <c r="K28" s="70"/>
      <c r="L28" s="70"/>
      <c r="M28" s="70"/>
      <c r="N28" s="70"/>
      <c r="O28" s="70"/>
      <c r="P28" s="66"/>
      <c r="Q28" s="66"/>
      <c r="R28" s="66"/>
    </row>
    <row r="29" spans="1:18" ht="13.5" customHeight="1">
      <c r="A29" s="89"/>
      <c r="B29" s="70"/>
      <c r="C29" s="70"/>
      <c r="D29" s="70"/>
      <c r="E29" s="70"/>
      <c r="F29" s="70"/>
      <c r="G29" s="70"/>
      <c r="H29" s="70"/>
      <c r="I29" s="70"/>
      <c r="J29" s="70"/>
      <c r="K29" s="70"/>
      <c r="L29" s="70"/>
      <c r="M29" s="70"/>
      <c r="N29" s="70"/>
      <c r="O29" s="70"/>
      <c r="P29" s="66"/>
      <c r="Q29" s="66"/>
      <c r="R29" s="66"/>
    </row>
    <row r="30" spans="1:18" ht="13">
      <c r="A30" s="66"/>
      <c r="B30" s="70"/>
      <c r="C30" s="70"/>
      <c r="D30" s="70"/>
      <c r="E30" s="70"/>
      <c r="F30" s="70"/>
      <c r="G30" s="70"/>
      <c r="H30" s="70"/>
      <c r="I30" s="70"/>
      <c r="J30" s="70"/>
      <c r="K30" s="70"/>
      <c r="L30" s="70"/>
      <c r="M30" s="70"/>
      <c r="N30" s="70"/>
      <c r="O30" s="66"/>
      <c r="P30" s="215"/>
      <c r="Q30" s="66"/>
      <c r="R30" s="66"/>
    </row>
    <row r="31" spans="1:18" ht="13">
      <c r="A31" s="66"/>
      <c r="B31" s="70"/>
      <c r="C31" s="70"/>
      <c r="D31" s="70"/>
      <c r="E31" s="70"/>
      <c r="F31" s="70"/>
      <c r="G31" s="70"/>
      <c r="H31" s="70"/>
      <c r="I31" s="70"/>
      <c r="J31" s="70"/>
      <c r="K31" s="70"/>
      <c r="L31" s="70"/>
      <c r="M31" s="70"/>
      <c r="N31" s="70"/>
      <c r="O31" s="66"/>
      <c r="P31" s="216"/>
      <c r="Q31" s="66"/>
      <c r="R31" s="66"/>
    </row>
    <row r="32" spans="1:18" ht="13">
      <c r="A32" s="66"/>
      <c r="B32" s="70"/>
      <c r="C32" s="70"/>
      <c r="D32" s="70"/>
      <c r="E32" s="70"/>
      <c r="F32" s="70"/>
      <c r="G32" s="70"/>
      <c r="H32" s="70"/>
      <c r="I32" s="70"/>
      <c r="J32" s="70"/>
      <c r="K32" s="70"/>
      <c r="L32" s="70"/>
      <c r="M32" s="70"/>
      <c r="N32" s="70"/>
      <c r="O32" s="66"/>
      <c r="P32" s="216"/>
      <c r="Q32" s="66"/>
      <c r="R32" s="66"/>
    </row>
    <row r="33" spans="1:18" ht="13.5" customHeight="1">
      <c r="A33" s="66"/>
      <c r="B33" s="66"/>
      <c r="C33" s="66"/>
      <c r="D33" s="66"/>
      <c r="E33" s="66"/>
      <c r="F33" s="66"/>
      <c r="G33" s="66"/>
      <c r="H33" s="66"/>
      <c r="I33" s="66"/>
      <c r="J33" s="66"/>
      <c r="K33" s="66"/>
      <c r="L33" s="66"/>
      <c r="M33" s="66"/>
      <c r="N33" s="66"/>
      <c r="O33" s="66"/>
      <c r="P33" s="80"/>
      <c r="Q33" s="66"/>
      <c r="R33" s="66"/>
    </row>
    <row r="34" spans="1:18" ht="13">
      <c r="A34" s="66"/>
      <c r="B34" s="66"/>
      <c r="C34" s="66"/>
      <c r="D34" s="66"/>
      <c r="E34" s="66"/>
      <c r="F34" s="66"/>
      <c r="G34" s="66"/>
      <c r="H34" s="66"/>
      <c r="I34" s="66"/>
      <c r="J34" s="66"/>
      <c r="K34" s="66"/>
      <c r="L34" s="66"/>
      <c r="M34" s="66"/>
      <c r="N34" s="66"/>
      <c r="O34" s="66"/>
      <c r="P34" s="216"/>
      <c r="Q34" s="66"/>
      <c r="R34" s="66"/>
    </row>
    <row r="35" spans="1:18" ht="13">
      <c r="A35" s="66"/>
      <c r="B35" s="66"/>
      <c r="C35" s="66"/>
      <c r="D35" s="66"/>
      <c r="E35" s="66"/>
      <c r="F35" s="66"/>
      <c r="G35" s="66"/>
      <c r="H35" s="66"/>
      <c r="I35" s="66"/>
      <c r="J35" s="66"/>
      <c r="K35" s="66"/>
      <c r="L35" s="66"/>
      <c r="M35" s="66"/>
      <c r="N35" s="66"/>
      <c r="O35" s="66"/>
      <c r="P35" s="216"/>
      <c r="Q35" s="66"/>
      <c r="R35" s="66"/>
    </row>
    <row r="36" spans="1:18">
      <c r="A36" s="66"/>
      <c r="B36" s="66"/>
      <c r="C36" s="66"/>
      <c r="D36" s="66"/>
      <c r="E36" s="66"/>
      <c r="F36" s="66"/>
      <c r="G36" s="66"/>
      <c r="H36" s="66"/>
      <c r="I36" s="66"/>
      <c r="J36" s="66"/>
      <c r="K36" s="66"/>
      <c r="L36" s="66"/>
      <c r="M36" s="66"/>
      <c r="N36" s="66"/>
      <c r="O36" s="66"/>
      <c r="P36" s="66"/>
      <c r="Q36" s="66"/>
      <c r="R36" s="66"/>
    </row>
    <row r="37" spans="1:18">
      <c r="A37" s="66"/>
      <c r="B37" s="66"/>
      <c r="C37" s="66"/>
      <c r="D37" s="66"/>
      <c r="E37" s="66"/>
      <c r="F37" s="66"/>
      <c r="G37" s="66"/>
      <c r="H37" s="66"/>
      <c r="I37" s="66"/>
      <c r="J37" s="66"/>
      <c r="K37" s="66"/>
      <c r="L37" s="66"/>
      <c r="M37" s="66"/>
      <c r="N37" s="66"/>
      <c r="O37" s="66"/>
      <c r="P37" s="66"/>
      <c r="Q37" s="66"/>
      <c r="R37" s="66"/>
    </row>
    <row r="38" spans="1:18">
      <c r="A38" s="66"/>
      <c r="B38" s="66"/>
      <c r="C38" s="66"/>
      <c r="D38" s="66"/>
      <c r="E38" s="66"/>
      <c r="F38" s="66"/>
      <c r="G38" s="66"/>
      <c r="H38" s="66"/>
      <c r="I38" s="66"/>
      <c r="J38" s="66"/>
      <c r="K38" s="66"/>
      <c r="L38" s="66"/>
      <c r="M38" s="66"/>
      <c r="N38" s="66"/>
      <c r="O38" s="66"/>
      <c r="P38" s="66"/>
      <c r="Q38" s="66"/>
      <c r="R38" s="66"/>
    </row>
    <row r="39" spans="1:18">
      <c r="A39" s="66"/>
      <c r="B39" s="66"/>
      <c r="C39" s="66"/>
      <c r="D39" s="66"/>
      <c r="E39" s="66"/>
      <c r="F39" s="66"/>
      <c r="G39" s="66"/>
      <c r="H39" s="66"/>
      <c r="I39" s="66"/>
      <c r="J39" s="66"/>
      <c r="K39" s="66"/>
      <c r="L39" s="66"/>
      <c r="M39" s="66"/>
      <c r="N39" s="66"/>
      <c r="O39" s="66"/>
      <c r="P39" s="66"/>
      <c r="Q39" s="66"/>
      <c r="R39" s="66"/>
    </row>
    <row r="40" spans="1:18">
      <c r="A40" s="66"/>
      <c r="B40" s="66"/>
      <c r="C40" s="66"/>
      <c r="D40" s="66"/>
      <c r="E40" s="66"/>
      <c r="F40" s="66"/>
      <c r="G40" s="66"/>
      <c r="H40" s="66"/>
      <c r="I40" s="66"/>
      <c r="J40" s="66"/>
      <c r="K40" s="66"/>
      <c r="L40" s="66"/>
      <c r="M40" s="66"/>
      <c r="N40" s="66"/>
      <c r="O40" s="66"/>
      <c r="P40" s="66"/>
      <c r="Q40" s="66"/>
      <c r="R40" s="66"/>
    </row>
    <row r="41" spans="1:18">
      <c r="A41" s="66"/>
      <c r="B41" s="66"/>
      <c r="C41" s="66"/>
      <c r="D41" s="66"/>
      <c r="E41" s="66"/>
      <c r="F41" s="66"/>
      <c r="G41" s="66"/>
      <c r="H41" s="66"/>
      <c r="I41" s="66"/>
      <c r="J41" s="66"/>
      <c r="K41" s="66"/>
      <c r="L41" s="66"/>
      <c r="M41" s="66"/>
      <c r="N41" s="66"/>
      <c r="O41" s="66"/>
      <c r="P41" s="66"/>
      <c r="Q41" s="66"/>
      <c r="R41" s="66"/>
    </row>
    <row r="42" spans="1:18">
      <c r="A42" s="66"/>
      <c r="B42" s="66"/>
      <c r="C42" s="66"/>
      <c r="D42" s="66"/>
      <c r="E42" s="66"/>
      <c r="F42" s="66"/>
      <c r="G42" s="66"/>
      <c r="H42" s="66"/>
      <c r="I42" s="66"/>
      <c r="J42" s="66"/>
      <c r="K42" s="66"/>
      <c r="L42" s="66"/>
      <c r="M42" s="66"/>
      <c r="N42" s="66"/>
      <c r="O42" s="66"/>
      <c r="P42" s="66"/>
      <c r="Q42" s="66"/>
      <c r="R42" s="66"/>
    </row>
    <row r="43" spans="1:18">
      <c r="A43" s="66"/>
      <c r="B43" s="66"/>
      <c r="C43" s="66"/>
      <c r="D43" s="66"/>
      <c r="E43" s="66"/>
      <c r="F43" s="66"/>
      <c r="G43" s="66"/>
      <c r="H43" s="66"/>
      <c r="I43" s="66"/>
      <c r="J43" s="66"/>
      <c r="K43" s="66"/>
      <c r="L43" s="66"/>
      <c r="M43" s="66"/>
      <c r="N43" s="66"/>
      <c r="O43" s="66"/>
      <c r="P43" s="66"/>
      <c r="Q43" s="66"/>
      <c r="R43" s="66"/>
    </row>
    <row r="44" spans="1:18">
      <c r="A44" s="66"/>
      <c r="B44" s="66"/>
      <c r="C44" s="66"/>
      <c r="D44" s="66"/>
      <c r="E44" s="66"/>
      <c r="F44" s="66"/>
      <c r="G44" s="66"/>
      <c r="H44" s="66"/>
      <c r="I44" s="66"/>
      <c r="J44" s="66"/>
      <c r="K44" s="66"/>
      <c r="L44" s="66"/>
      <c r="M44" s="66"/>
      <c r="N44" s="66"/>
      <c r="O44" s="66"/>
      <c r="P44" s="66"/>
      <c r="Q44" s="66"/>
      <c r="R44" s="66"/>
    </row>
    <row r="45" spans="1:18">
      <c r="A45" s="66"/>
      <c r="B45" s="66"/>
      <c r="C45" s="66"/>
      <c r="D45" s="66"/>
      <c r="E45" s="66"/>
      <c r="F45" s="66"/>
      <c r="G45" s="66"/>
      <c r="H45" s="66"/>
      <c r="I45" s="66"/>
      <c r="J45" s="66"/>
      <c r="K45" s="66"/>
      <c r="L45" s="66"/>
      <c r="M45" s="66"/>
      <c r="N45" s="66"/>
      <c r="O45" s="66"/>
      <c r="P45" s="66"/>
      <c r="Q45" s="66"/>
      <c r="R45" s="66"/>
    </row>
    <row r="46" spans="1:18">
      <c r="A46" s="66"/>
      <c r="B46" s="66"/>
      <c r="C46" s="66"/>
      <c r="D46" s="66"/>
      <c r="E46" s="66"/>
      <c r="F46" s="66"/>
      <c r="G46" s="66"/>
      <c r="H46" s="66"/>
      <c r="I46" s="66"/>
      <c r="J46" s="66"/>
      <c r="K46" s="66"/>
      <c r="L46" s="66"/>
      <c r="M46" s="66"/>
      <c r="N46" s="66"/>
      <c r="O46" s="66"/>
      <c r="P46" s="66"/>
      <c r="Q46" s="66"/>
      <c r="R46" s="66"/>
    </row>
    <row r="47" spans="1:18">
      <c r="A47" s="66"/>
      <c r="B47" s="66"/>
      <c r="C47" s="66"/>
      <c r="D47" s="66"/>
      <c r="E47" s="66"/>
      <c r="F47" s="66"/>
      <c r="G47" s="66"/>
      <c r="H47" s="66"/>
      <c r="I47" s="66"/>
      <c r="J47" s="66"/>
      <c r="K47" s="66"/>
      <c r="L47" s="66"/>
      <c r="M47" s="66"/>
      <c r="N47" s="66"/>
      <c r="O47" s="66"/>
      <c r="P47" s="66"/>
      <c r="Q47" s="66"/>
      <c r="R47" s="66"/>
    </row>
    <row r="48" spans="1:18">
      <c r="A48" s="66"/>
      <c r="B48" s="66"/>
      <c r="C48" s="66"/>
      <c r="D48" s="66"/>
      <c r="E48" s="66"/>
      <c r="F48" s="66"/>
      <c r="G48" s="66"/>
      <c r="H48" s="66"/>
      <c r="I48" s="66"/>
      <c r="J48" s="66"/>
      <c r="K48" s="66"/>
      <c r="L48" s="66"/>
      <c r="M48" s="66"/>
      <c r="N48" s="66"/>
      <c r="O48" s="66"/>
      <c r="P48" s="66"/>
      <c r="Q48" s="66"/>
      <c r="R48" s="66"/>
    </row>
    <row r="49" spans="2:18">
      <c r="B49" s="66"/>
      <c r="C49" s="66"/>
      <c r="D49" s="66"/>
      <c r="E49" s="66"/>
      <c r="F49" s="66"/>
      <c r="G49" s="66"/>
      <c r="H49" s="66"/>
      <c r="I49" s="66"/>
      <c r="J49" s="66"/>
      <c r="K49" s="66"/>
      <c r="L49" s="66"/>
      <c r="M49" s="66"/>
      <c r="N49" s="66"/>
      <c r="O49" s="66"/>
      <c r="P49" s="66"/>
      <c r="Q49" s="66"/>
      <c r="R49" s="66"/>
    </row>
    <row r="50" spans="2:18">
      <c r="B50" s="66"/>
      <c r="C50" s="66"/>
      <c r="D50" s="66"/>
      <c r="E50" s="66"/>
      <c r="F50" s="66"/>
      <c r="G50" s="66"/>
      <c r="H50" s="66"/>
      <c r="I50" s="66"/>
      <c r="J50" s="66"/>
      <c r="K50" s="66"/>
      <c r="L50" s="66"/>
      <c r="M50" s="66"/>
      <c r="N50" s="66"/>
      <c r="O50" s="66"/>
      <c r="P50" s="66"/>
      <c r="Q50" s="66"/>
      <c r="R50" s="66"/>
    </row>
    <row r="51" spans="2:18">
      <c r="B51" s="66"/>
      <c r="C51" s="66"/>
      <c r="D51" s="66"/>
      <c r="E51" s="66"/>
      <c r="F51" s="66"/>
      <c r="G51" s="66"/>
      <c r="H51" s="66"/>
      <c r="I51" s="66"/>
      <c r="J51" s="66"/>
      <c r="K51" s="66"/>
      <c r="L51" s="66"/>
      <c r="M51" s="66"/>
      <c r="N51" s="66"/>
      <c r="O51" s="66"/>
      <c r="P51" s="66"/>
      <c r="Q51" s="66"/>
      <c r="R51" s="66"/>
    </row>
    <row r="52" spans="2:18">
      <c r="B52" s="66"/>
      <c r="C52" s="66"/>
      <c r="D52" s="66"/>
      <c r="E52" s="66"/>
      <c r="F52" s="66"/>
      <c r="G52" s="66"/>
      <c r="H52" s="66"/>
      <c r="I52" s="66"/>
      <c r="J52" s="66"/>
      <c r="K52" s="66"/>
      <c r="L52" s="66"/>
      <c r="M52" s="66"/>
      <c r="N52" s="66"/>
      <c r="O52" s="66"/>
      <c r="P52" s="66"/>
      <c r="Q52" s="66"/>
      <c r="R52" s="66"/>
    </row>
    <row r="53" spans="2:18" ht="13.5" customHeight="1">
      <c r="B53" s="66"/>
      <c r="C53" s="66"/>
      <c r="D53" s="66"/>
      <c r="E53" s="66"/>
      <c r="F53" s="66"/>
      <c r="G53" s="66"/>
      <c r="H53" s="66"/>
      <c r="I53" s="66"/>
      <c r="J53" s="66"/>
      <c r="K53" s="66"/>
      <c r="L53" s="66"/>
      <c r="M53" s="66"/>
      <c r="N53" s="66"/>
      <c r="O53" s="66"/>
      <c r="P53" s="66"/>
      <c r="Q53" s="66"/>
      <c r="R53" s="66"/>
    </row>
    <row r="54" spans="2:18">
      <c r="B54" s="66"/>
      <c r="C54" s="66"/>
      <c r="D54" s="66"/>
      <c r="E54" s="66"/>
      <c r="F54" s="66"/>
      <c r="G54" s="66"/>
      <c r="H54" s="66"/>
      <c r="I54" s="66"/>
      <c r="J54" s="66"/>
      <c r="K54" s="66"/>
      <c r="L54" s="66"/>
      <c r="M54" s="66"/>
      <c r="N54" s="66"/>
      <c r="O54" s="66"/>
      <c r="P54" s="66"/>
      <c r="Q54" s="66"/>
      <c r="R54" s="66"/>
    </row>
    <row r="55" spans="2:18">
      <c r="B55" s="66"/>
      <c r="C55" s="66"/>
      <c r="D55" s="66"/>
      <c r="E55" s="66"/>
      <c r="F55" s="66"/>
      <c r="G55" s="66"/>
      <c r="H55" s="66"/>
      <c r="I55" s="66"/>
      <c r="J55" s="66"/>
      <c r="K55" s="66"/>
      <c r="L55" s="66"/>
      <c r="M55" s="66"/>
      <c r="N55" s="66"/>
      <c r="O55" s="66"/>
      <c r="P55" s="66"/>
      <c r="Q55" s="66"/>
      <c r="R55" s="66"/>
    </row>
    <row r="56" spans="2:18">
      <c r="B56" s="66"/>
      <c r="C56" s="66"/>
      <c r="D56" s="66"/>
      <c r="E56" s="66"/>
      <c r="F56" s="66"/>
      <c r="G56" s="66"/>
      <c r="H56" s="66"/>
      <c r="I56" s="66"/>
      <c r="J56" s="66"/>
      <c r="K56" s="66"/>
      <c r="L56" s="66"/>
      <c r="M56" s="66"/>
      <c r="N56" s="66"/>
      <c r="O56" s="66"/>
      <c r="P56" s="66"/>
      <c r="Q56" s="66"/>
      <c r="R56" s="66"/>
    </row>
    <row r="57" spans="2:18">
      <c r="B57" s="66"/>
      <c r="C57" s="66"/>
      <c r="D57" s="66"/>
      <c r="E57" s="66"/>
      <c r="F57" s="66"/>
      <c r="G57" s="66"/>
      <c r="H57" s="66"/>
      <c r="I57" s="66"/>
      <c r="J57" s="66"/>
      <c r="K57" s="66"/>
      <c r="L57" s="66"/>
      <c r="M57" s="66"/>
      <c r="N57" s="66"/>
      <c r="O57" s="66"/>
      <c r="P57" s="66"/>
      <c r="Q57" s="66"/>
      <c r="R57" s="66"/>
    </row>
    <row r="58" spans="2:18">
      <c r="B58" s="66"/>
      <c r="C58" s="66"/>
      <c r="D58" s="66"/>
      <c r="E58" s="66"/>
      <c r="F58" s="66"/>
      <c r="G58" s="66"/>
      <c r="H58" s="66"/>
      <c r="I58" s="66"/>
      <c r="J58" s="66"/>
      <c r="K58" s="66"/>
      <c r="L58" s="66"/>
      <c r="M58" s="66"/>
      <c r="N58" s="66"/>
      <c r="O58" s="66"/>
      <c r="P58" s="66"/>
      <c r="Q58" s="66"/>
      <c r="R58" s="66"/>
    </row>
    <row r="59" spans="2:18">
      <c r="B59" s="66"/>
      <c r="C59" s="66"/>
      <c r="D59" s="66"/>
      <c r="E59" s="66"/>
      <c r="F59" s="66"/>
      <c r="G59" s="66"/>
      <c r="H59" s="66"/>
      <c r="I59" s="66"/>
      <c r="J59" s="66"/>
      <c r="K59" s="66"/>
      <c r="L59" s="66"/>
      <c r="M59" s="66"/>
      <c r="N59" s="66"/>
      <c r="O59" s="66"/>
      <c r="P59" s="66"/>
      <c r="Q59" s="66"/>
      <c r="R59" s="66"/>
    </row>
    <row r="60" spans="2:18">
      <c r="B60" s="66"/>
      <c r="C60" s="66"/>
      <c r="D60" s="66"/>
      <c r="E60" s="66"/>
      <c r="F60" s="66"/>
      <c r="G60" s="66"/>
      <c r="H60" s="66"/>
      <c r="I60" s="66"/>
      <c r="J60" s="66"/>
      <c r="K60" s="66"/>
      <c r="L60" s="66"/>
      <c r="M60" s="66"/>
      <c r="N60" s="66"/>
      <c r="O60" s="70"/>
      <c r="P60" s="66"/>
      <c r="Q60" s="66"/>
      <c r="R60" s="66"/>
    </row>
    <row r="61" spans="2:18">
      <c r="B61" s="66"/>
      <c r="C61" s="66"/>
      <c r="D61" s="66"/>
      <c r="E61" s="66"/>
      <c r="F61" s="66"/>
      <c r="G61" s="66"/>
      <c r="H61" s="66"/>
      <c r="I61" s="66"/>
      <c r="J61" s="66"/>
      <c r="K61" s="66"/>
      <c r="L61" s="66"/>
      <c r="M61" s="66"/>
      <c r="N61" s="66"/>
      <c r="O61" s="70"/>
      <c r="P61" s="66"/>
      <c r="Q61" s="66"/>
      <c r="R61" s="66"/>
    </row>
    <row r="62" spans="2:18">
      <c r="B62" s="66"/>
      <c r="C62" s="66"/>
      <c r="D62" s="66"/>
      <c r="E62" s="66"/>
      <c r="F62" s="66"/>
      <c r="G62" s="66"/>
      <c r="H62" s="66"/>
      <c r="I62" s="66"/>
      <c r="J62" s="66"/>
      <c r="K62" s="66"/>
      <c r="L62" s="66"/>
      <c r="M62" s="66"/>
      <c r="N62" s="66"/>
      <c r="O62" s="70"/>
      <c r="P62" s="66"/>
      <c r="Q62" s="66"/>
      <c r="R62" s="66"/>
    </row>
    <row r="63" spans="2:18">
      <c r="B63" s="66"/>
      <c r="C63" s="66"/>
      <c r="D63" s="66"/>
      <c r="E63" s="66"/>
      <c r="F63" s="66"/>
      <c r="G63" s="66"/>
      <c r="H63" s="66"/>
      <c r="I63" s="66"/>
      <c r="J63" s="66"/>
      <c r="K63" s="66"/>
      <c r="L63" s="66"/>
      <c r="M63" s="66"/>
      <c r="N63" s="66"/>
      <c r="O63" s="70"/>
      <c r="P63" s="66"/>
      <c r="Q63" s="66"/>
      <c r="R63" s="66"/>
    </row>
    <row r="64" spans="2:18">
      <c r="B64" s="66"/>
      <c r="C64" s="66"/>
      <c r="D64" s="66"/>
      <c r="E64" s="66"/>
      <c r="F64" s="66"/>
      <c r="G64" s="66"/>
      <c r="H64" s="66"/>
      <c r="I64" s="66"/>
      <c r="J64" s="66"/>
      <c r="K64" s="66"/>
      <c r="L64" s="66"/>
      <c r="M64" s="66"/>
      <c r="N64" s="66"/>
      <c r="O64" s="70"/>
      <c r="P64" s="66"/>
      <c r="Q64" s="66"/>
      <c r="R64" s="66"/>
    </row>
    <row r="65" spans="15:15" s="15" customFormat="1">
      <c r="O65" s="66"/>
    </row>
    <row r="66" spans="15:15" s="15" customFormat="1">
      <c r="O66" s="66"/>
    </row>
    <row r="67" spans="15:15" s="15" customFormat="1">
      <c r="O67" s="66"/>
    </row>
    <row r="68" spans="15:15" s="15" customFormat="1">
      <c r="O68" s="66"/>
    </row>
    <row r="69" spans="15:15" s="15" customFormat="1">
      <c r="O69" s="66"/>
    </row>
    <row r="70" spans="15:15" s="15" customFormat="1">
      <c r="O70" s="66"/>
    </row>
    <row r="71" spans="15:15" s="15" customFormat="1">
      <c r="O71" s="66"/>
    </row>
    <row r="72" spans="15:15" s="15" customFormat="1">
      <c r="O72" s="66"/>
    </row>
    <row r="73" spans="15:15" s="15" customFormat="1">
      <c r="O73" s="66"/>
    </row>
    <row r="74" spans="15:15" s="15" customFormat="1">
      <c r="O74" s="66"/>
    </row>
    <row r="75" spans="15:15" s="15" customFormat="1">
      <c r="O75" s="66"/>
    </row>
    <row r="76" spans="15:15" s="15" customFormat="1">
      <c r="O76" s="66"/>
    </row>
    <row r="77" spans="15:15" s="15" customFormat="1">
      <c r="O77" s="66"/>
    </row>
    <row r="78" spans="15:15" s="15" customFormat="1">
      <c r="O78" s="66"/>
    </row>
    <row r="79" spans="15:15" s="15" customFormat="1">
      <c r="O79" s="66"/>
    </row>
    <row r="80" spans="15:15" s="15" customFormat="1">
      <c r="O80" s="66"/>
    </row>
    <row r="81" spans="2:16">
      <c r="B81" s="66"/>
      <c r="C81" s="66"/>
      <c r="D81" s="66"/>
      <c r="E81" s="66"/>
      <c r="F81" s="66"/>
      <c r="G81" s="66"/>
      <c r="H81" s="66"/>
      <c r="I81" s="66"/>
      <c r="J81" s="66"/>
      <c r="K81" s="66"/>
      <c r="L81" s="66"/>
      <c r="M81" s="66"/>
      <c r="N81" s="66"/>
      <c r="O81" s="66"/>
      <c r="P81" s="66"/>
    </row>
    <row r="82" spans="2:16">
      <c r="B82" s="66"/>
      <c r="C82" s="66"/>
      <c r="D82" s="66"/>
      <c r="E82" s="66"/>
      <c r="F82" s="66"/>
      <c r="G82" s="66"/>
      <c r="H82" s="66"/>
      <c r="I82" s="66"/>
      <c r="J82" s="66"/>
      <c r="K82" s="66"/>
      <c r="L82" s="66"/>
      <c r="M82" s="66"/>
      <c r="N82" s="66"/>
      <c r="O82" s="66"/>
      <c r="P82" s="66"/>
    </row>
    <row r="83" spans="2:16">
      <c r="B83" s="66"/>
      <c r="C83" s="66"/>
      <c r="D83" s="66"/>
      <c r="E83" s="66"/>
      <c r="F83" s="66"/>
      <c r="G83" s="66"/>
      <c r="H83" s="66"/>
      <c r="I83" s="66"/>
      <c r="J83" s="66"/>
      <c r="K83" s="66"/>
      <c r="L83" s="66"/>
      <c r="M83" s="66"/>
      <c r="N83" s="66"/>
      <c r="O83" s="66"/>
      <c r="P83" s="66"/>
    </row>
    <row r="84" spans="2:16">
      <c r="B84" s="66"/>
      <c r="C84" s="66"/>
      <c r="D84" s="66"/>
      <c r="E84" s="66"/>
      <c r="F84" s="66"/>
      <c r="G84" s="66"/>
      <c r="H84" s="66"/>
      <c r="I84" s="66"/>
      <c r="J84" s="66"/>
      <c r="K84" s="66"/>
      <c r="L84" s="66"/>
      <c r="M84" s="66"/>
      <c r="N84" s="66"/>
      <c r="O84" s="66"/>
      <c r="P84" s="66"/>
    </row>
    <row r="85" spans="2:16">
      <c r="B85" s="66"/>
      <c r="C85" s="66"/>
      <c r="D85" s="66"/>
      <c r="E85" s="66"/>
      <c r="F85" s="66"/>
      <c r="G85" s="66"/>
      <c r="H85" s="66"/>
      <c r="I85" s="66"/>
      <c r="J85" s="66"/>
      <c r="K85" s="66"/>
      <c r="L85" s="66"/>
      <c r="M85" s="66"/>
      <c r="N85" s="66"/>
      <c r="O85" s="66"/>
      <c r="P85" s="66"/>
    </row>
    <row r="86" spans="2:16">
      <c r="B86" s="66"/>
      <c r="C86" s="66"/>
      <c r="D86" s="66"/>
      <c r="E86" s="66"/>
      <c r="F86" s="66"/>
      <c r="G86" s="66"/>
      <c r="H86" s="66"/>
      <c r="I86" s="66"/>
      <c r="J86" s="66"/>
      <c r="K86" s="66"/>
      <c r="L86" s="66"/>
      <c r="M86" s="66"/>
      <c r="N86" s="66"/>
      <c r="O86" s="66"/>
      <c r="P86" s="66"/>
    </row>
    <row r="87" spans="2:16">
      <c r="B87" s="66"/>
      <c r="C87" s="66"/>
      <c r="D87" s="66"/>
      <c r="E87" s="66"/>
      <c r="F87" s="66"/>
      <c r="G87" s="66"/>
      <c r="H87" s="66"/>
      <c r="I87" s="66"/>
      <c r="J87" s="66"/>
      <c r="K87" s="66"/>
      <c r="L87" s="66"/>
      <c r="M87" s="66"/>
      <c r="N87" s="66"/>
      <c r="O87" s="66"/>
      <c r="P87" s="66"/>
    </row>
    <row r="88" spans="2:16">
      <c r="B88" s="66"/>
      <c r="C88" s="66"/>
      <c r="D88" s="66"/>
      <c r="E88" s="66"/>
      <c r="F88" s="66"/>
      <c r="G88" s="66"/>
      <c r="H88" s="66"/>
      <c r="I88" s="66"/>
      <c r="J88" s="66"/>
      <c r="K88" s="66"/>
      <c r="L88" s="66"/>
      <c r="M88" s="66"/>
      <c r="N88" s="66"/>
      <c r="O88" s="66"/>
      <c r="P88" s="66"/>
    </row>
    <row r="89" spans="2:16">
      <c r="B89" s="66"/>
      <c r="C89" s="66"/>
      <c r="D89" s="66"/>
      <c r="E89" s="66"/>
      <c r="F89" s="66"/>
      <c r="G89" s="66"/>
      <c r="H89" s="66"/>
      <c r="I89" s="66"/>
      <c r="J89" s="66"/>
      <c r="K89" s="66"/>
      <c r="L89" s="66"/>
      <c r="M89" s="66"/>
      <c r="N89" s="66"/>
      <c r="O89" s="66"/>
      <c r="P89" s="66"/>
    </row>
    <row r="90" spans="2:16">
      <c r="B90" s="66"/>
      <c r="C90" s="66"/>
      <c r="D90" s="66"/>
      <c r="E90" s="66"/>
      <c r="F90" s="66"/>
      <c r="G90" s="66"/>
      <c r="H90" s="66"/>
      <c r="I90" s="66"/>
      <c r="J90" s="66"/>
      <c r="K90" s="66"/>
      <c r="L90" s="66"/>
      <c r="M90" s="66"/>
      <c r="N90" s="66"/>
      <c r="O90" s="66"/>
      <c r="P90" s="66"/>
    </row>
    <row r="91" spans="2:16">
      <c r="B91" s="66"/>
      <c r="C91" s="66"/>
      <c r="D91" s="66"/>
      <c r="E91" s="66"/>
      <c r="F91" s="66"/>
      <c r="G91" s="66"/>
      <c r="H91" s="66"/>
      <c r="I91" s="66"/>
      <c r="J91" s="66"/>
      <c r="K91" s="66"/>
      <c r="L91" s="66"/>
      <c r="M91" s="66"/>
      <c r="N91" s="66"/>
      <c r="O91" s="66"/>
      <c r="P91" s="66"/>
    </row>
    <row r="92" spans="2:16">
      <c r="B92" s="66"/>
      <c r="C92" s="66"/>
      <c r="D92" s="66"/>
      <c r="E92" s="66"/>
      <c r="F92" s="66"/>
      <c r="G92" s="66"/>
      <c r="H92" s="66"/>
      <c r="I92" s="66"/>
      <c r="J92" s="66"/>
      <c r="K92" s="66"/>
      <c r="L92" s="66"/>
      <c r="M92" s="66"/>
      <c r="N92" s="66"/>
      <c r="O92" s="66"/>
      <c r="P92" s="66"/>
    </row>
    <row r="93" spans="2:16">
      <c r="B93" s="66"/>
      <c r="C93" s="66"/>
      <c r="D93" s="66"/>
      <c r="E93" s="66"/>
      <c r="F93" s="66"/>
      <c r="G93" s="66"/>
      <c r="H93" s="66"/>
      <c r="I93" s="66"/>
      <c r="J93" s="66"/>
      <c r="K93" s="66"/>
      <c r="L93" s="66"/>
      <c r="M93" s="66"/>
      <c r="N93" s="66"/>
      <c r="O93" s="66"/>
      <c r="P93" s="66"/>
    </row>
    <row r="94" spans="2:16">
      <c r="B94" s="66"/>
      <c r="C94" s="66"/>
      <c r="D94" s="66"/>
      <c r="E94" s="66"/>
      <c r="F94" s="66"/>
      <c r="G94" s="66"/>
      <c r="H94" s="66"/>
      <c r="I94" s="66"/>
      <c r="J94" s="66"/>
      <c r="K94" s="66"/>
      <c r="L94" s="66"/>
      <c r="M94" s="66"/>
      <c r="N94" s="66"/>
      <c r="O94" s="66"/>
      <c r="P94" s="70"/>
    </row>
    <row r="95" spans="2:16">
      <c r="B95" s="66"/>
      <c r="C95" s="66"/>
      <c r="D95" s="66"/>
      <c r="E95" s="66"/>
      <c r="F95" s="66"/>
      <c r="G95" s="66"/>
      <c r="H95" s="66"/>
      <c r="I95" s="66"/>
      <c r="J95" s="66"/>
      <c r="K95" s="66"/>
      <c r="L95" s="66"/>
      <c r="M95" s="66"/>
      <c r="N95" s="66"/>
      <c r="O95" s="66"/>
      <c r="P95" s="70"/>
    </row>
    <row r="96" spans="2:16">
      <c r="B96" s="66"/>
      <c r="C96" s="66"/>
      <c r="D96" s="66"/>
      <c r="E96" s="66"/>
      <c r="F96" s="66"/>
      <c r="G96" s="66"/>
      <c r="H96" s="66"/>
      <c r="I96" s="66"/>
      <c r="J96" s="66"/>
      <c r="K96" s="66"/>
      <c r="L96" s="66"/>
      <c r="M96" s="66"/>
      <c r="N96" s="66"/>
      <c r="O96" s="66"/>
      <c r="P96" s="70"/>
    </row>
    <row r="101" spans="2:16">
      <c r="B101" s="66"/>
      <c r="C101" s="66"/>
      <c r="D101" s="66"/>
      <c r="E101" s="66"/>
      <c r="F101" s="66"/>
      <c r="G101" s="66"/>
      <c r="H101" s="66"/>
      <c r="I101" s="66"/>
      <c r="J101" s="66"/>
      <c r="K101" s="66"/>
      <c r="L101" s="66"/>
      <c r="M101" s="66"/>
      <c r="N101" s="66"/>
      <c r="O101" s="66"/>
      <c r="P101" s="66"/>
    </row>
    <row r="102" spans="2:16">
      <c r="B102" s="66"/>
      <c r="C102" s="66"/>
      <c r="D102" s="66"/>
      <c r="E102" s="66"/>
      <c r="F102" s="66"/>
      <c r="G102" s="66"/>
      <c r="H102" s="66"/>
      <c r="I102" s="66"/>
      <c r="J102" s="66"/>
      <c r="K102" s="66"/>
      <c r="L102" s="66"/>
      <c r="M102" s="66"/>
      <c r="N102" s="66"/>
      <c r="O102" s="66"/>
      <c r="P102" s="66"/>
    </row>
  </sheetData>
  <mergeCells count="7">
    <mergeCell ref="A8:A9"/>
    <mergeCell ref="H8:J8"/>
    <mergeCell ref="A4:P5"/>
    <mergeCell ref="N8:P8"/>
    <mergeCell ref="K8:M8"/>
    <mergeCell ref="B8:D8"/>
    <mergeCell ref="E8:G8"/>
  </mergeCells>
  <phoneticPr fontId="0" type="noConversion"/>
  <pageMargins left="0.75" right="0.75" top="1" bottom="1" header="0.5" footer="0.5"/>
  <pageSetup scale="48" orientation="portrait" r:id="rId1"/>
  <headerFooter alignWithMargins="0">
    <oddFooter>&amp;C&amp;14B-&amp;P-4</oddFooter>
  </headerFooter>
  <ignoredErrors>
    <ignoredError sqref="D26:F26 N26:O26 K26:L26 H26:I26 G26 J26 M26 P26" 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6">
    <pageSetUpPr fitToPage="1"/>
  </sheetPr>
  <dimension ref="A1:R59"/>
  <sheetViews>
    <sheetView zoomScaleNormal="100" workbookViewId="0"/>
  </sheetViews>
  <sheetFormatPr defaultColWidth="9.1796875" defaultRowHeight="12.5"/>
  <cols>
    <col min="1" max="1" width="10.1796875" style="15" customWidth="1"/>
    <col min="2" max="2" width="9.81640625" style="25" customWidth="1"/>
    <col min="3" max="3" width="11.7265625" style="25" customWidth="1"/>
    <col min="4" max="4" width="12" style="25" customWidth="1"/>
    <col min="5" max="5" width="9.81640625" style="25" customWidth="1"/>
    <col min="6" max="7" width="11.7265625" style="25" customWidth="1"/>
    <col min="8" max="9" width="9.26953125" style="25" customWidth="1"/>
    <col min="10" max="10" width="12.1796875" style="25" customWidth="1"/>
    <col min="11" max="12" width="9.453125" style="25" customWidth="1"/>
    <col min="13" max="13" width="12.1796875" style="25" customWidth="1"/>
    <col min="14" max="15" width="10.26953125" style="25" customWidth="1"/>
    <col min="16" max="16" width="13" style="25" customWidth="1"/>
    <col min="17" max="17" width="9.26953125" style="15" customWidth="1"/>
    <col min="18" max="16384" width="9.1796875" style="15"/>
  </cols>
  <sheetData>
    <row r="1" spans="1:17" ht="25">
      <c r="A1" s="37" t="s">
        <v>21</v>
      </c>
      <c r="B1" s="70"/>
      <c r="C1" s="70"/>
      <c r="D1" s="70"/>
      <c r="E1" s="70"/>
      <c r="F1" s="70"/>
      <c r="G1" s="70"/>
      <c r="H1" s="70"/>
      <c r="I1" s="70"/>
      <c r="J1" s="70"/>
      <c r="K1" s="70"/>
      <c r="L1" s="70"/>
      <c r="M1" s="70"/>
      <c r="N1" s="70"/>
      <c r="O1" s="70"/>
      <c r="P1" s="70"/>
      <c r="Q1" s="66"/>
    </row>
    <row r="2" spans="1:17" ht="22.5" customHeight="1">
      <c r="A2" s="284" t="s">
        <v>90</v>
      </c>
      <c r="B2" s="284"/>
      <c r="C2" s="284"/>
      <c r="D2" s="284"/>
      <c r="E2" s="284"/>
      <c r="F2" s="284"/>
      <c r="G2" s="284"/>
      <c r="H2" s="284"/>
      <c r="I2" s="284"/>
      <c r="J2" s="284"/>
      <c r="K2" s="284"/>
      <c r="L2" s="284"/>
      <c r="M2" s="284"/>
      <c r="N2" s="284"/>
      <c r="O2" s="284"/>
      <c r="P2" s="284"/>
      <c r="Q2" s="284"/>
    </row>
    <row r="3" spans="1:17" ht="12.75" customHeight="1">
      <c r="A3" s="284"/>
      <c r="B3" s="284"/>
      <c r="C3" s="284"/>
      <c r="D3" s="284"/>
      <c r="E3" s="284"/>
      <c r="F3" s="284"/>
      <c r="G3" s="284"/>
      <c r="H3" s="284"/>
      <c r="I3" s="284"/>
      <c r="J3" s="284"/>
      <c r="K3" s="284"/>
      <c r="L3" s="284"/>
      <c r="M3" s="284"/>
      <c r="N3" s="284"/>
      <c r="O3" s="284"/>
      <c r="P3" s="284"/>
      <c r="Q3" s="284"/>
    </row>
    <row r="4" spans="1:17" ht="15" customHeight="1">
      <c r="A4" s="49" t="s">
        <v>91</v>
      </c>
      <c r="B4" s="9"/>
      <c r="C4" s="9"/>
      <c r="D4" s="9"/>
      <c r="E4" s="9"/>
      <c r="F4" s="9"/>
      <c r="G4" s="9"/>
      <c r="H4" s="9"/>
      <c r="I4" s="9"/>
      <c r="J4" s="9"/>
      <c r="K4" s="9"/>
      <c r="L4" s="9"/>
      <c r="M4" s="9"/>
      <c r="N4" s="9"/>
      <c r="O4" s="9"/>
      <c r="P4" s="9"/>
      <c r="Q4" s="66"/>
    </row>
    <row r="5" spans="1:17" ht="15" customHeight="1">
      <c r="A5" s="278" t="s">
        <v>92</v>
      </c>
      <c r="B5" s="278"/>
      <c r="C5" s="278"/>
      <c r="D5" s="278"/>
      <c r="E5" s="278"/>
      <c r="F5" s="278"/>
      <c r="G5" s="278"/>
      <c r="H5" s="278"/>
      <c r="I5" s="278"/>
      <c r="J5" s="278"/>
      <c r="K5" s="278"/>
      <c r="L5" s="278"/>
      <c r="M5" s="278"/>
      <c r="N5" s="278"/>
      <c r="O5" s="278"/>
      <c r="P5" s="278"/>
      <c r="Q5" s="278"/>
    </row>
    <row r="6" spans="1:17" ht="15" customHeight="1">
      <c r="A6" s="278"/>
      <c r="B6" s="278"/>
      <c r="C6" s="278"/>
      <c r="D6" s="278"/>
      <c r="E6" s="278"/>
      <c r="F6" s="278"/>
      <c r="G6" s="278"/>
      <c r="H6" s="278"/>
      <c r="I6" s="278"/>
      <c r="J6" s="278"/>
      <c r="K6" s="278"/>
      <c r="L6" s="278"/>
      <c r="M6" s="278"/>
      <c r="N6" s="278"/>
      <c r="O6" s="278"/>
      <c r="P6" s="278"/>
      <c r="Q6" s="278"/>
    </row>
    <row r="7" spans="1:17" ht="15" customHeight="1">
      <c r="A7" s="278"/>
      <c r="B7" s="278"/>
      <c r="C7" s="278"/>
      <c r="D7" s="278"/>
      <c r="E7" s="278"/>
      <c r="F7" s="278"/>
      <c r="G7" s="278"/>
      <c r="H7" s="278"/>
      <c r="I7" s="278"/>
      <c r="J7" s="278"/>
      <c r="K7" s="278"/>
      <c r="L7" s="278"/>
      <c r="M7" s="278"/>
      <c r="N7" s="278"/>
      <c r="O7" s="278"/>
      <c r="P7" s="278"/>
      <c r="Q7" s="278"/>
    </row>
    <row r="8" spans="1:17" ht="14.5" thickBot="1">
      <c r="A8" s="1"/>
      <c r="B8" s="9"/>
      <c r="C8" s="9"/>
      <c r="D8" s="9"/>
      <c r="E8" s="9"/>
      <c r="F8" s="9"/>
      <c r="G8" s="9"/>
      <c r="H8" s="9"/>
      <c r="I8" s="9"/>
      <c r="J8" s="9"/>
      <c r="K8" s="9"/>
      <c r="L8" s="9"/>
      <c r="M8" s="9"/>
      <c r="N8" s="9"/>
      <c r="O8" s="9"/>
      <c r="P8" s="9"/>
      <c r="Q8" s="66"/>
    </row>
    <row r="9" spans="1:17" ht="13.5" customHeight="1">
      <c r="A9" s="254" t="s">
        <v>24</v>
      </c>
      <c r="B9" s="261" t="s">
        <v>28</v>
      </c>
      <c r="C9" s="262"/>
      <c r="D9" s="263"/>
      <c r="E9" s="261" t="s">
        <v>29</v>
      </c>
      <c r="F9" s="262"/>
      <c r="G9" s="263"/>
      <c r="H9" s="261" t="s">
        <v>30</v>
      </c>
      <c r="I9" s="262"/>
      <c r="J9" s="263"/>
      <c r="K9" s="261" t="s">
        <v>31</v>
      </c>
      <c r="L9" s="262"/>
      <c r="M9" s="263"/>
      <c r="N9" s="261" t="s">
        <v>27</v>
      </c>
      <c r="O9" s="262"/>
      <c r="P9" s="263"/>
      <c r="Q9" s="66"/>
    </row>
    <row r="10" spans="1:17" ht="42.75" customHeight="1" thickBot="1">
      <c r="A10" s="255"/>
      <c r="B10" s="41" t="s">
        <v>93</v>
      </c>
      <c r="C10" s="42" t="s">
        <v>94</v>
      </c>
      <c r="D10" s="43" t="s">
        <v>80</v>
      </c>
      <c r="E10" s="41" t="s">
        <v>93</v>
      </c>
      <c r="F10" s="42" t="s">
        <v>94</v>
      </c>
      <c r="G10" s="43" t="s">
        <v>80</v>
      </c>
      <c r="H10" s="41" t="s">
        <v>93</v>
      </c>
      <c r="I10" s="42" t="s">
        <v>94</v>
      </c>
      <c r="J10" s="43" t="s">
        <v>80</v>
      </c>
      <c r="K10" s="41" t="s">
        <v>93</v>
      </c>
      <c r="L10" s="42" t="s">
        <v>94</v>
      </c>
      <c r="M10" s="43" t="s">
        <v>80</v>
      </c>
      <c r="N10" s="18" t="s">
        <v>93</v>
      </c>
      <c r="O10" s="19" t="s">
        <v>95</v>
      </c>
      <c r="P10" s="20" t="s">
        <v>80</v>
      </c>
      <c r="Q10" s="66"/>
    </row>
    <row r="11" spans="1:17" s="26" customFormat="1">
      <c r="A11" s="105">
        <v>2008</v>
      </c>
      <c r="B11" s="73">
        <v>10489</v>
      </c>
      <c r="C11" s="74">
        <v>134390</v>
      </c>
      <c r="D11" s="69">
        <f t="shared" ref="D11:D26" si="0">IF(C11=0, "NA", B11/C11)</f>
        <v>7.8048961976337525E-2</v>
      </c>
      <c r="E11" s="73">
        <v>657</v>
      </c>
      <c r="F11" s="74">
        <v>5071</v>
      </c>
      <c r="G11" s="68">
        <f t="shared" ref="G11:G26" si="1">IF(F11=0, "NA", E11/F11)</f>
        <v>0.12956024452770656</v>
      </c>
      <c r="H11" s="73">
        <v>2</v>
      </c>
      <c r="I11" s="74">
        <v>73</v>
      </c>
      <c r="J11" s="69">
        <f t="shared" ref="J11:J25" si="2">IF(I11=0, "NA", H11/I11)</f>
        <v>2.7397260273972601E-2</v>
      </c>
      <c r="K11" s="73">
        <v>115</v>
      </c>
      <c r="L11" s="74">
        <v>1173</v>
      </c>
      <c r="M11" s="69">
        <f t="shared" ref="M11:M26" si="3">IF(L11=0, "NA", K11/L11)</f>
        <v>9.8039215686274508E-2</v>
      </c>
      <c r="N11" s="73">
        <f>SUM(K11,H11,E11,B11)</f>
        <v>11263</v>
      </c>
      <c r="O11" s="74">
        <f>SUM(L11,I11,F11,C11)</f>
        <v>140707</v>
      </c>
      <c r="P11" s="69">
        <f>IF(O11=0, "NA", N11/O11)</f>
        <v>8.0045768867220535E-2</v>
      </c>
      <c r="Q11" s="84"/>
    </row>
    <row r="12" spans="1:17" s="26" customFormat="1">
      <c r="A12" s="105">
        <v>2009</v>
      </c>
      <c r="B12" s="75">
        <v>7858</v>
      </c>
      <c r="C12" s="72">
        <v>117353</v>
      </c>
      <c r="D12" s="68">
        <f t="shared" si="0"/>
        <v>6.6960367438412313E-2</v>
      </c>
      <c r="E12" s="75">
        <v>551</v>
      </c>
      <c r="F12" s="72">
        <v>3646</v>
      </c>
      <c r="G12" s="68">
        <f t="shared" si="1"/>
        <v>0.15112452002194185</v>
      </c>
      <c r="H12" s="75">
        <v>21</v>
      </c>
      <c r="I12" s="72">
        <v>86</v>
      </c>
      <c r="J12" s="68">
        <f t="shared" si="2"/>
        <v>0.2441860465116279</v>
      </c>
      <c r="K12" s="75">
        <v>23</v>
      </c>
      <c r="L12" s="72">
        <v>400</v>
      </c>
      <c r="M12" s="68">
        <f t="shared" si="3"/>
        <v>5.7500000000000002E-2</v>
      </c>
      <c r="N12" s="75">
        <f t="shared" ref="N12:O26" si="4">SUM(K12,H12,E12,B12)</f>
        <v>8453</v>
      </c>
      <c r="O12" s="72">
        <f t="shared" si="4"/>
        <v>121485</v>
      </c>
      <c r="P12" s="68">
        <f>IF(O12=0, "NA", N12/O12)</f>
        <v>6.9580606659258346E-2</v>
      </c>
      <c r="Q12" s="84"/>
    </row>
    <row r="13" spans="1:17" s="26" customFormat="1">
      <c r="A13" s="105">
        <v>2010</v>
      </c>
      <c r="B13" s="75">
        <v>9165</v>
      </c>
      <c r="C13" s="72">
        <v>160975</v>
      </c>
      <c r="D13" s="68">
        <f t="shared" si="0"/>
        <v>5.6934306569343063E-2</v>
      </c>
      <c r="E13" s="75">
        <v>540</v>
      </c>
      <c r="F13" s="72">
        <v>3690</v>
      </c>
      <c r="G13" s="68">
        <f t="shared" si="1"/>
        <v>0.14634146341463414</v>
      </c>
      <c r="H13" s="75">
        <v>47</v>
      </c>
      <c r="I13" s="72">
        <v>204</v>
      </c>
      <c r="J13" s="68">
        <f t="shared" si="2"/>
        <v>0.23039215686274508</v>
      </c>
      <c r="K13" s="75">
        <v>50</v>
      </c>
      <c r="L13" s="72">
        <v>437</v>
      </c>
      <c r="M13" s="68">
        <f t="shared" si="3"/>
        <v>0.11441647597254005</v>
      </c>
      <c r="N13" s="75">
        <f t="shared" si="4"/>
        <v>9802</v>
      </c>
      <c r="O13" s="72">
        <f t="shared" si="4"/>
        <v>165306</v>
      </c>
      <c r="P13" s="68">
        <f t="shared" ref="P13:P26" si="5">IF(O13=0, "NA", N13/O13)</f>
        <v>5.9296093305748129E-2</v>
      </c>
      <c r="Q13" s="84"/>
    </row>
    <row r="14" spans="1:17" s="26" customFormat="1">
      <c r="A14" s="105">
        <v>2011</v>
      </c>
      <c r="B14" s="75">
        <v>9371</v>
      </c>
      <c r="C14" s="72">
        <v>182363</v>
      </c>
      <c r="D14" s="68">
        <f t="shared" si="0"/>
        <v>5.1386520291945188E-2</v>
      </c>
      <c r="E14" s="75">
        <v>904</v>
      </c>
      <c r="F14" s="72">
        <v>6587</v>
      </c>
      <c r="G14" s="68">
        <f t="shared" si="1"/>
        <v>0.13724001821770154</v>
      </c>
      <c r="H14" s="75">
        <v>83</v>
      </c>
      <c r="I14" s="72">
        <v>526</v>
      </c>
      <c r="J14" s="68">
        <f t="shared" si="2"/>
        <v>0.15779467680608364</v>
      </c>
      <c r="K14" s="75">
        <v>247</v>
      </c>
      <c r="L14" s="72">
        <v>1276</v>
      </c>
      <c r="M14" s="68">
        <f t="shared" si="3"/>
        <v>0.19357366771159876</v>
      </c>
      <c r="N14" s="75">
        <f t="shared" si="4"/>
        <v>10605</v>
      </c>
      <c r="O14" s="72">
        <f t="shared" si="4"/>
        <v>190752</v>
      </c>
      <c r="P14" s="68">
        <f t="shared" si="5"/>
        <v>5.5595747357825867E-2</v>
      </c>
      <c r="Q14" s="84"/>
    </row>
    <row r="15" spans="1:17" s="26" customFormat="1">
      <c r="A15" s="105">
        <v>2012</v>
      </c>
      <c r="B15" s="75">
        <v>9073</v>
      </c>
      <c r="C15" s="72">
        <v>206820</v>
      </c>
      <c r="D15" s="68">
        <f t="shared" si="0"/>
        <v>4.3869064887341651E-2</v>
      </c>
      <c r="E15" s="75">
        <v>809</v>
      </c>
      <c r="F15" s="72">
        <v>7015</v>
      </c>
      <c r="G15" s="68">
        <f t="shared" si="1"/>
        <v>0.11532430506058446</v>
      </c>
      <c r="H15" s="75">
        <v>113</v>
      </c>
      <c r="I15" s="72">
        <v>874</v>
      </c>
      <c r="J15" s="68">
        <f t="shared" si="2"/>
        <v>0.12929061784897025</v>
      </c>
      <c r="K15" s="75">
        <v>228</v>
      </c>
      <c r="L15" s="72">
        <v>1314</v>
      </c>
      <c r="M15" s="68">
        <f t="shared" si="3"/>
        <v>0.17351598173515981</v>
      </c>
      <c r="N15" s="75">
        <f t="shared" si="4"/>
        <v>10223</v>
      </c>
      <c r="O15" s="72">
        <f t="shared" si="4"/>
        <v>216023</v>
      </c>
      <c r="P15" s="68">
        <f t="shared" si="5"/>
        <v>4.7323664609786924E-2</v>
      </c>
      <c r="Q15" s="84"/>
    </row>
    <row r="16" spans="1:17" s="26" customFormat="1">
      <c r="A16" s="105">
        <v>2013</v>
      </c>
      <c r="B16" s="75">
        <v>8572</v>
      </c>
      <c r="C16" s="72">
        <v>237105</v>
      </c>
      <c r="D16" s="68">
        <f t="shared" si="0"/>
        <v>3.6152759326036989E-2</v>
      </c>
      <c r="E16" s="75">
        <v>723</v>
      </c>
      <c r="F16" s="72">
        <v>6837</v>
      </c>
      <c r="G16" s="68">
        <f t="shared" si="1"/>
        <v>0.1057481351469943</v>
      </c>
      <c r="H16" s="75">
        <v>128</v>
      </c>
      <c r="I16" s="72">
        <v>1120</v>
      </c>
      <c r="J16" s="68">
        <f t="shared" si="2"/>
        <v>0.11428571428571428</v>
      </c>
      <c r="K16" s="75">
        <v>223</v>
      </c>
      <c r="L16" s="72">
        <v>1211</v>
      </c>
      <c r="M16" s="68">
        <f t="shared" si="3"/>
        <v>0.18414533443435177</v>
      </c>
      <c r="N16" s="75">
        <f t="shared" si="4"/>
        <v>9646</v>
      </c>
      <c r="O16" s="72">
        <f t="shared" si="4"/>
        <v>246273</v>
      </c>
      <c r="P16" s="68">
        <f t="shared" si="5"/>
        <v>3.916791528100929E-2</v>
      </c>
      <c r="Q16" s="84"/>
    </row>
    <row r="17" spans="1:18" s="26" customFormat="1">
      <c r="A17" s="105">
        <v>2014</v>
      </c>
      <c r="B17" s="75">
        <v>7565</v>
      </c>
      <c r="C17" s="72">
        <v>258571</v>
      </c>
      <c r="D17" s="68">
        <f t="shared" si="0"/>
        <v>2.925695456953796E-2</v>
      </c>
      <c r="E17" s="75">
        <v>760</v>
      </c>
      <c r="F17" s="72">
        <v>7878</v>
      </c>
      <c r="G17" s="68">
        <f t="shared" si="1"/>
        <v>9.6471185580096472E-2</v>
      </c>
      <c r="H17" s="75">
        <v>198</v>
      </c>
      <c r="I17" s="72">
        <v>2558</v>
      </c>
      <c r="J17" s="68">
        <f t="shared" si="2"/>
        <v>7.7404222048475371E-2</v>
      </c>
      <c r="K17" s="75">
        <v>221</v>
      </c>
      <c r="L17" s="72">
        <v>1154</v>
      </c>
      <c r="M17" s="68">
        <f t="shared" si="3"/>
        <v>0.19150779896013864</v>
      </c>
      <c r="N17" s="75">
        <f t="shared" si="4"/>
        <v>8744</v>
      </c>
      <c r="O17" s="72">
        <f t="shared" si="4"/>
        <v>270161</v>
      </c>
      <c r="P17" s="68">
        <f t="shared" si="5"/>
        <v>3.2365885527518776E-2</v>
      </c>
      <c r="Q17" s="84"/>
      <c r="R17" s="84"/>
    </row>
    <row r="18" spans="1:18" s="26" customFormat="1">
      <c r="A18" s="105">
        <v>2015</v>
      </c>
      <c r="B18" s="75">
        <v>7416</v>
      </c>
      <c r="C18" s="72">
        <v>300117</v>
      </c>
      <c r="D18" s="68">
        <f t="shared" si="0"/>
        <v>2.4710362958446207E-2</v>
      </c>
      <c r="E18" s="75">
        <v>927</v>
      </c>
      <c r="F18" s="72">
        <v>13127</v>
      </c>
      <c r="G18" s="68">
        <f t="shared" si="1"/>
        <v>7.0617810619334198E-2</v>
      </c>
      <c r="H18" s="75">
        <v>124</v>
      </c>
      <c r="I18" s="72">
        <v>2274</v>
      </c>
      <c r="J18" s="68">
        <f t="shared" si="2"/>
        <v>5.4529463500439752E-2</v>
      </c>
      <c r="K18" s="75">
        <v>382</v>
      </c>
      <c r="L18" s="72">
        <v>2588</v>
      </c>
      <c r="M18" s="68">
        <f t="shared" si="3"/>
        <v>0.14760432766615147</v>
      </c>
      <c r="N18" s="75">
        <f t="shared" si="4"/>
        <v>8849</v>
      </c>
      <c r="O18" s="72">
        <f t="shared" si="4"/>
        <v>318106</v>
      </c>
      <c r="P18" s="68">
        <f t="shared" si="5"/>
        <v>2.7817771434679006E-2</v>
      </c>
      <c r="Q18" s="84"/>
      <c r="R18" s="84"/>
    </row>
    <row r="19" spans="1:18" s="26" customFormat="1">
      <c r="A19" s="105">
        <v>2016</v>
      </c>
      <c r="B19" s="75">
        <v>5969</v>
      </c>
      <c r="C19" s="72">
        <v>302650</v>
      </c>
      <c r="D19" s="68">
        <f t="shared" si="0"/>
        <v>1.9722451676854453E-2</v>
      </c>
      <c r="E19" s="75">
        <v>713</v>
      </c>
      <c r="F19" s="72">
        <v>15426</v>
      </c>
      <c r="G19" s="68">
        <f t="shared" si="1"/>
        <v>4.6220666407364192E-2</v>
      </c>
      <c r="H19" s="75">
        <v>77</v>
      </c>
      <c r="I19" s="72">
        <v>832</v>
      </c>
      <c r="J19" s="68">
        <f t="shared" si="2"/>
        <v>9.2548076923076927E-2</v>
      </c>
      <c r="K19" s="75">
        <v>326</v>
      </c>
      <c r="L19" s="72">
        <v>2663</v>
      </c>
      <c r="M19" s="68">
        <f t="shared" si="3"/>
        <v>0.12241832519714607</v>
      </c>
      <c r="N19" s="75">
        <f t="shared" si="4"/>
        <v>7085</v>
      </c>
      <c r="O19" s="72">
        <f t="shared" si="4"/>
        <v>321571</v>
      </c>
      <c r="P19" s="68">
        <f t="shared" si="5"/>
        <v>2.2032459394659344E-2</v>
      </c>
      <c r="Q19" s="84"/>
      <c r="R19" s="84"/>
    </row>
    <row r="20" spans="1:18" s="26" customFormat="1">
      <c r="A20" s="105">
        <v>2017</v>
      </c>
      <c r="B20" s="75">
        <v>5258</v>
      </c>
      <c r="C20" s="72">
        <v>315551</v>
      </c>
      <c r="D20" s="68">
        <f t="shared" si="0"/>
        <v>1.6662916612528562E-2</v>
      </c>
      <c r="E20" s="75">
        <v>529</v>
      </c>
      <c r="F20" s="72">
        <v>14413</v>
      </c>
      <c r="G20" s="68">
        <f t="shared" si="1"/>
        <v>3.6702976479567058E-2</v>
      </c>
      <c r="H20" s="75">
        <v>33</v>
      </c>
      <c r="I20" s="72">
        <v>512</v>
      </c>
      <c r="J20" s="68">
        <f t="shared" si="2"/>
        <v>6.4453125E-2</v>
      </c>
      <c r="K20" s="75">
        <v>312</v>
      </c>
      <c r="L20" s="72">
        <v>2391</v>
      </c>
      <c r="M20" s="68">
        <f t="shared" si="3"/>
        <v>0.13048933500627352</v>
      </c>
      <c r="N20" s="75">
        <f t="shared" si="4"/>
        <v>6132</v>
      </c>
      <c r="O20" s="72">
        <f t="shared" si="4"/>
        <v>332867</v>
      </c>
      <c r="P20" s="68">
        <f t="shared" si="5"/>
        <v>1.8421772059110695E-2</v>
      </c>
      <c r="Q20" s="84"/>
      <c r="R20" s="84"/>
    </row>
    <row r="21" spans="1:18" s="26" customFormat="1">
      <c r="A21" s="105">
        <v>2018</v>
      </c>
      <c r="B21" s="75">
        <v>4754</v>
      </c>
      <c r="C21" s="72">
        <v>315226</v>
      </c>
      <c r="D21" s="68">
        <f t="shared" si="0"/>
        <v>1.5081243298458884E-2</v>
      </c>
      <c r="E21" s="75">
        <v>338</v>
      </c>
      <c r="F21" s="72">
        <v>11926</v>
      </c>
      <c r="G21" s="68">
        <f t="shared" si="1"/>
        <v>2.8341438873050479E-2</v>
      </c>
      <c r="H21" s="75">
        <v>73</v>
      </c>
      <c r="I21" s="72">
        <v>761</v>
      </c>
      <c r="J21" s="68">
        <f t="shared" si="2"/>
        <v>9.5926412614980291E-2</v>
      </c>
      <c r="K21" s="75">
        <v>224</v>
      </c>
      <c r="L21" s="72">
        <v>2320</v>
      </c>
      <c r="M21" s="68">
        <f t="shared" si="3"/>
        <v>9.6551724137931033E-2</v>
      </c>
      <c r="N21" s="75">
        <f t="shared" si="4"/>
        <v>5389</v>
      </c>
      <c r="O21" s="72">
        <f t="shared" si="4"/>
        <v>330233</v>
      </c>
      <c r="P21" s="68">
        <f t="shared" si="5"/>
        <v>1.6318780981912771E-2</v>
      </c>
      <c r="Q21" s="84"/>
      <c r="R21" s="84"/>
    </row>
    <row r="22" spans="1:18" s="26" customFormat="1">
      <c r="A22" s="105">
        <v>2019</v>
      </c>
      <c r="B22" s="75">
        <v>5271</v>
      </c>
      <c r="C22" s="72">
        <v>318082</v>
      </c>
      <c r="D22" s="68">
        <f t="shared" si="0"/>
        <v>1.6571198621739048E-2</v>
      </c>
      <c r="E22" s="75">
        <v>364</v>
      </c>
      <c r="F22" s="72">
        <v>16594</v>
      </c>
      <c r="G22" s="68">
        <f t="shared" si="1"/>
        <v>2.1935639387730504E-2</v>
      </c>
      <c r="H22" s="75">
        <v>9</v>
      </c>
      <c r="I22" s="72">
        <v>179</v>
      </c>
      <c r="J22" s="68">
        <f t="shared" si="2"/>
        <v>5.027932960893855E-2</v>
      </c>
      <c r="K22" s="75">
        <v>254</v>
      </c>
      <c r="L22" s="72">
        <v>3389</v>
      </c>
      <c r="M22" s="68">
        <f t="shared" si="3"/>
        <v>7.4948362348775444E-2</v>
      </c>
      <c r="N22" s="75">
        <f t="shared" si="4"/>
        <v>5898</v>
      </c>
      <c r="O22" s="72">
        <f t="shared" si="4"/>
        <v>338244</v>
      </c>
      <c r="P22" s="68">
        <f t="shared" si="5"/>
        <v>1.7437116401177847E-2</v>
      </c>
      <c r="Q22" s="84"/>
      <c r="R22" s="84"/>
    </row>
    <row r="23" spans="1:18" s="26" customFormat="1">
      <c r="A23" s="105">
        <v>2020</v>
      </c>
      <c r="B23" s="75">
        <v>2725</v>
      </c>
      <c r="C23" s="72">
        <v>241180</v>
      </c>
      <c r="D23" s="68">
        <f t="shared" si="0"/>
        <v>1.129861514221743E-2</v>
      </c>
      <c r="E23" s="75">
        <v>275</v>
      </c>
      <c r="F23" s="72">
        <v>11708</v>
      </c>
      <c r="G23" s="68">
        <f t="shared" si="1"/>
        <v>2.3488213187564059E-2</v>
      </c>
      <c r="H23" s="75">
        <v>37</v>
      </c>
      <c r="I23" s="72">
        <v>530</v>
      </c>
      <c r="J23" s="68">
        <f t="shared" si="2"/>
        <v>6.981132075471698E-2</v>
      </c>
      <c r="K23" s="75">
        <v>212</v>
      </c>
      <c r="L23" s="72">
        <v>2399</v>
      </c>
      <c r="M23" s="68">
        <f t="shared" si="3"/>
        <v>8.837015423092956E-2</v>
      </c>
      <c r="N23" s="75">
        <f t="shared" si="4"/>
        <v>3249</v>
      </c>
      <c r="O23" s="72">
        <f t="shared" si="4"/>
        <v>255817</v>
      </c>
      <c r="P23" s="68">
        <f t="shared" si="5"/>
        <v>1.2700485112404571E-2</v>
      </c>
      <c r="Q23" s="84"/>
      <c r="R23" s="84"/>
    </row>
    <row r="24" spans="1:18" s="26" customFormat="1">
      <c r="A24" s="105">
        <v>2021</v>
      </c>
      <c r="B24" s="75">
        <v>2329</v>
      </c>
      <c r="C24" s="72">
        <v>248016</v>
      </c>
      <c r="D24" s="68">
        <f t="shared" si="0"/>
        <v>9.3905231920521255E-3</v>
      </c>
      <c r="E24" s="75">
        <v>173</v>
      </c>
      <c r="F24" s="72">
        <v>8039</v>
      </c>
      <c r="G24" s="68">
        <f t="shared" si="1"/>
        <v>2.1520089563378531E-2</v>
      </c>
      <c r="H24" s="75">
        <v>46</v>
      </c>
      <c r="I24" s="72">
        <v>1111</v>
      </c>
      <c r="J24" s="68">
        <f t="shared" si="2"/>
        <v>4.1404140414041404E-2</v>
      </c>
      <c r="K24" s="75">
        <v>135</v>
      </c>
      <c r="L24" s="72">
        <v>1874</v>
      </c>
      <c r="M24" s="68">
        <f t="shared" si="3"/>
        <v>7.2038420490928498E-2</v>
      </c>
      <c r="N24" s="75">
        <f t="shared" si="4"/>
        <v>2683</v>
      </c>
      <c r="O24" s="72">
        <f t="shared" si="4"/>
        <v>259040</v>
      </c>
      <c r="P24" s="68">
        <f t="shared" si="5"/>
        <v>1.0357473749227918E-2</v>
      </c>
      <c r="Q24" s="84"/>
      <c r="R24" s="84"/>
    </row>
    <row r="25" spans="1:18" s="26" customFormat="1">
      <c r="A25" s="105">
        <v>2022</v>
      </c>
      <c r="B25" s="75">
        <v>664</v>
      </c>
      <c r="C25" s="72">
        <v>38980</v>
      </c>
      <c r="D25" s="68">
        <f t="shared" si="0"/>
        <v>1.7034376603386352E-2</v>
      </c>
      <c r="E25" s="75">
        <v>51</v>
      </c>
      <c r="F25" s="72">
        <v>1670</v>
      </c>
      <c r="G25" s="68">
        <f t="shared" si="1"/>
        <v>3.0538922155688621E-2</v>
      </c>
      <c r="H25" s="75">
        <v>4</v>
      </c>
      <c r="I25" s="72">
        <v>47</v>
      </c>
      <c r="J25" s="68">
        <f t="shared" si="2"/>
        <v>8.5106382978723402E-2</v>
      </c>
      <c r="K25" s="75">
        <v>50</v>
      </c>
      <c r="L25" s="72">
        <v>515</v>
      </c>
      <c r="M25" s="68">
        <f t="shared" si="3"/>
        <v>9.7087378640776698E-2</v>
      </c>
      <c r="N25" s="75">
        <f t="shared" si="4"/>
        <v>769</v>
      </c>
      <c r="O25" s="72">
        <f t="shared" si="4"/>
        <v>41212</v>
      </c>
      <c r="P25" s="68">
        <f t="shared" si="5"/>
        <v>1.865961370474619E-2</v>
      </c>
      <c r="Q25" s="84"/>
      <c r="R25" s="84"/>
    </row>
    <row r="26" spans="1:18" s="26" customFormat="1" ht="13" thickBot="1">
      <c r="A26" s="105">
        <v>2023</v>
      </c>
      <c r="B26" s="114">
        <v>57</v>
      </c>
      <c r="C26" s="115">
        <v>317</v>
      </c>
      <c r="D26" s="87">
        <f t="shared" si="0"/>
        <v>0.17981072555205047</v>
      </c>
      <c r="E26" s="114">
        <v>3</v>
      </c>
      <c r="F26" s="115">
        <v>6</v>
      </c>
      <c r="G26" s="87">
        <f t="shared" si="1"/>
        <v>0.5</v>
      </c>
      <c r="H26" s="114"/>
      <c r="I26" s="115"/>
      <c r="J26" s="87"/>
      <c r="K26" s="114">
        <v>1</v>
      </c>
      <c r="L26" s="115">
        <v>2</v>
      </c>
      <c r="M26" s="87">
        <f t="shared" si="3"/>
        <v>0.5</v>
      </c>
      <c r="N26" s="114">
        <f t="shared" si="4"/>
        <v>61</v>
      </c>
      <c r="O26" s="115">
        <f t="shared" si="4"/>
        <v>325</v>
      </c>
      <c r="P26" s="87">
        <f t="shared" si="5"/>
        <v>0.18769230769230769</v>
      </c>
      <c r="Q26" s="84"/>
      <c r="R26" s="84"/>
    </row>
    <row r="27" spans="1:18" s="26" customFormat="1" ht="13.5" thickBot="1">
      <c r="A27" s="13" t="s">
        <v>27</v>
      </c>
      <c r="B27" s="22">
        <f>SUM(B11:B26)</f>
        <v>96536</v>
      </c>
      <c r="C27" s="24">
        <f>SUM(C11:C26)</f>
        <v>3377696</v>
      </c>
      <c r="D27" s="16">
        <f>B27/C27</f>
        <v>2.8580428789328583E-2</v>
      </c>
      <c r="E27" s="22">
        <f>SUM(E11:E26)</f>
        <v>8317</v>
      </c>
      <c r="F27" s="24">
        <f>SUM(F11:F26)</f>
        <v>133633</v>
      </c>
      <c r="G27" s="16">
        <f>E27/F27</f>
        <v>6.2237620946921791E-2</v>
      </c>
      <c r="H27" s="22">
        <f>SUM(H11:H26)</f>
        <v>995</v>
      </c>
      <c r="I27" s="24">
        <f>SUM(I11:I26)</f>
        <v>11687</v>
      </c>
      <c r="J27" s="16">
        <f>H27/I27</f>
        <v>8.5137332078377689E-2</v>
      </c>
      <c r="K27" s="22">
        <f>SUM(K11:K26)</f>
        <v>3003</v>
      </c>
      <c r="L27" s="24">
        <f>SUM(L11:L26)</f>
        <v>25106</v>
      </c>
      <c r="M27" s="16">
        <f>K27/L27</f>
        <v>0.11961284155182028</v>
      </c>
      <c r="N27" s="111">
        <f>SUM(N11:N26)</f>
        <v>108851</v>
      </c>
      <c r="O27" s="112">
        <f>SUM(O11:O26)</f>
        <v>3548122</v>
      </c>
      <c r="P27" s="113">
        <f>N27/O27</f>
        <v>3.0678482870656647E-2</v>
      </c>
      <c r="Q27" s="84"/>
      <c r="R27" s="124"/>
    </row>
    <row r="28" spans="1:18" s="26" customFormat="1" ht="13">
      <c r="A28" s="31"/>
      <c r="B28" s="80"/>
      <c r="C28" s="80"/>
      <c r="D28" s="95"/>
      <c r="E28" s="80"/>
      <c r="F28" s="80"/>
      <c r="G28" s="95"/>
      <c r="H28" s="80"/>
      <c r="I28" s="80"/>
      <c r="J28" s="95"/>
      <c r="K28" s="80"/>
      <c r="L28" s="80"/>
      <c r="M28" s="95"/>
      <c r="N28" s="80"/>
      <c r="O28" s="80"/>
      <c r="P28" s="95"/>
      <c r="Q28" s="84"/>
      <c r="R28" s="84"/>
    </row>
    <row r="29" spans="1:18">
      <c r="A29" s="66"/>
      <c r="B29" s="70"/>
      <c r="C29" s="70"/>
      <c r="D29" s="70"/>
      <c r="E29" s="70"/>
      <c r="F29" s="70"/>
      <c r="G29" s="70"/>
      <c r="H29" s="70"/>
      <c r="I29" s="70"/>
      <c r="J29" s="70"/>
      <c r="K29" s="70"/>
      <c r="L29" s="70"/>
      <c r="M29" s="70"/>
      <c r="N29" s="70"/>
      <c r="O29" s="70"/>
      <c r="P29" s="66"/>
      <c r="Q29" s="66"/>
      <c r="R29" s="66"/>
    </row>
    <row r="30" spans="1:18" ht="12.75" customHeight="1">
      <c r="A30" s="66"/>
      <c r="B30" s="70"/>
      <c r="C30" s="70"/>
      <c r="D30" s="70"/>
      <c r="E30" s="70"/>
      <c r="F30" s="70"/>
      <c r="G30" s="70"/>
      <c r="H30" s="70"/>
      <c r="I30" s="70"/>
      <c r="J30" s="70"/>
      <c r="K30" s="70"/>
      <c r="L30" s="70"/>
      <c r="M30" s="70"/>
      <c r="N30" s="70"/>
      <c r="O30" s="70"/>
      <c r="P30" s="66"/>
      <c r="Q30" s="66"/>
      <c r="R30" s="66"/>
    </row>
    <row r="31" spans="1:18">
      <c r="A31" s="89"/>
      <c r="B31" s="70"/>
      <c r="C31" s="70"/>
      <c r="D31" s="70"/>
      <c r="E31" s="70"/>
      <c r="F31" s="70"/>
      <c r="G31" s="70"/>
      <c r="H31" s="70"/>
      <c r="I31" s="70"/>
      <c r="J31" s="70"/>
      <c r="K31" s="70"/>
      <c r="L31" s="70"/>
      <c r="M31" s="70"/>
      <c r="N31" s="70"/>
      <c r="O31" s="70"/>
      <c r="P31" s="66"/>
      <c r="Q31" s="66"/>
      <c r="R31" s="66"/>
    </row>
    <row r="32" spans="1:18">
      <c r="A32" s="66"/>
      <c r="B32" s="70"/>
      <c r="C32" s="70"/>
      <c r="D32" s="70"/>
      <c r="E32" s="70"/>
      <c r="F32" s="70"/>
      <c r="G32" s="70"/>
      <c r="H32" s="70"/>
      <c r="I32" s="70"/>
      <c r="J32" s="70"/>
      <c r="K32" s="70"/>
      <c r="L32" s="70"/>
      <c r="M32" s="70"/>
      <c r="N32" s="70"/>
      <c r="O32" s="70"/>
      <c r="P32" s="66"/>
      <c r="Q32" s="66"/>
      <c r="R32" s="66"/>
    </row>
    <row r="33" spans="1:16">
      <c r="A33" s="66"/>
      <c r="B33" s="70"/>
      <c r="C33" s="70"/>
      <c r="D33" s="70"/>
      <c r="E33" s="70"/>
      <c r="F33" s="70"/>
      <c r="G33" s="70"/>
      <c r="H33" s="70"/>
      <c r="I33" s="70"/>
      <c r="J33" s="70"/>
      <c r="K33" s="70"/>
      <c r="L33" s="70"/>
      <c r="M33" s="70"/>
      <c r="N33" s="70"/>
      <c r="O33" s="70"/>
      <c r="P33" s="66"/>
    </row>
    <row r="34" spans="1:16">
      <c r="A34" s="66"/>
      <c r="B34" s="70"/>
      <c r="C34" s="70"/>
      <c r="D34" s="70"/>
      <c r="E34" s="70"/>
      <c r="F34" s="70"/>
      <c r="G34" s="70"/>
      <c r="H34" s="70"/>
      <c r="I34" s="70"/>
      <c r="J34" s="70"/>
      <c r="K34" s="70"/>
      <c r="L34" s="70"/>
      <c r="M34" s="70"/>
      <c r="N34" s="70"/>
      <c r="O34" s="70"/>
      <c r="P34" s="66"/>
    </row>
    <row r="35" spans="1:16">
      <c r="A35" s="66"/>
      <c r="B35" s="70"/>
      <c r="C35" s="70"/>
      <c r="D35" s="70"/>
      <c r="E35" s="70"/>
      <c r="F35" s="70"/>
      <c r="G35" s="70"/>
      <c r="H35" s="70"/>
      <c r="I35" s="70"/>
      <c r="J35" s="70"/>
      <c r="K35" s="70"/>
      <c r="L35" s="70"/>
      <c r="M35" s="70"/>
      <c r="N35" s="70"/>
      <c r="O35" s="70"/>
      <c r="P35" s="66"/>
    </row>
    <row r="36" spans="1:16">
      <c r="A36" s="66"/>
      <c r="B36" s="70"/>
      <c r="C36" s="70"/>
      <c r="D36" s="70"/>
      <c r="E36" s="70"/>
      <c r="F36" s="70"/>
      <c r="G36" s="70"/>
      <c r="H36" s="70"/>
      <c r="I36" s="70"/>
      <c r="J36" s="70"/>
      <c r="K36" s="70"/>
      <c r="L36" s="70"/>
      <c r="M36" s="70"/>
      <c r="N36" s="70"/>
      <c r="O36" s="70"/>
      <c r="P36" s="66"/>
    </row>
    <row r="37" spans="1:16">
      <c r="A37" s="66"/>
      <c r="B37" s="70"/>
      <c r="C37" s="70"/>
      <c r="D37" s="70"/>
      <c r="E37" s="70"/>
      <c r="F37" s="70"/>
      <c r="G37" s="70"/>
      <c r="H37" s="70"/>
      <c r="I37" s="70"/>
      <c r="J37" s="70"/>
      <c r="K37" s="70"/>
      <c r="L37" s="70"/>
      <c r="M37" s="70"/>
      <c r="N37" s="70"/>
      <c r="O37" s="70"/>
      <c r="P37" s="66"/>
    </row>
    <row r="38" spans="1:16">
      <c r="A38" s="66"/>
      <c r="B38" s="70"/>
      <c r="C38" s="70"/>
      <c r="D38" s="70"/>
      <c r="E38" s="70"/>
      <c r="F38" s="70"/>
      <c r="G38" s="70"/>
      <c r="H38" s="70"/>
      <c r="I38" s="70"/>
      <c r="J38" s="70"/>
      <c r="K38" s="70"/>
      <c r="L38" s="70"/>
      <c r="M38" s="70"/>
      <c r="N38" s="70"/>
      <c r="O38" s="70"/>
      <c r="P38" s="66"/>
    </row>
    <row r="39" spans="1:16">
      <c r="A39" s="66"/>
      <c r="B39" s="70"/>
      <c r="C39" s="70"/>
      <c r="D39" s="70"/>
      <c r="E39" s="70"/>
      <c r="F39" s="70"/>
      <c r="G39" s="70"/>
      <c r="H39" s="70"/>
      <c r="I39" s="70"/>
      <c r="J39" s="70"/>
      <c r="K39" s="70"/>
      <c r="L39" s="70"/>
      <c r="M39" s="70"/>
      <c r="N39" s="70"/>
      <c r="O39" s="70"/>
      <c r="P39" s="66"/>
    </row>
    <row r="40" spans="1:16">
      <c r="A40" s="66"/>
      <c r="B40" s="70"/>
      <c r="C40" s="70"/>
      <c r="D40" s="70"/>
      <c r="E40" s="70"/>
      <c r="F40" s="70"/>
      <c r="G40" s="70"/>
      <c r="H40" s="70"/>
      <c r="I40" s="70"/>
      <c r="J40" s="70"/>
      <c r="K40" s="70"/>
      <c r="L40" s="70"/>
      <c r="M40" s="70"/>
      <c r="N40" s="70"/>
      <c r="O40" s="70"/>
      <c r="P40" s="66"/>
    </row>
    <row r="41" spans="1:16">
      <c r="A41" s="66"/>
      <c r="B41" s="70"/>
      <c r="C41" s="70"/>
      <c r="D41" s="70"/>
      <c r="E41" s="70"/>
      <c r="F41" s="70"/>
      <c r="G41" s="70"/>
      <c r="H41" s="70"/>
      <c r="I41" s="70"/>
      <c r="J41" s="70"/>
      <c r="K41" s="70"/>
      <c r="L41" s="70"/>
      <c r="M41" s="70"/>
      <c r="N41" s="70"/>
      <c r="O41" s="70"/>
      <c r="P41" s="66"/>
    </row>
    <row r="42" spans="1:16">
      <c r="A42" s="66"/>
      <c r="B42" s="70"/>
      <c r="C42" s="70"/>
      <c r="D42" s="70"/>
      <c r="E42" s="70"/>
      <c r="F42" s="70"/>
      <c r="G42" s="70"/>
      <c r="H42" s="70"/>
      <c r="I42" s="70"/>
      <c r="J42" s="70"/>
      <c r="K42" s="70"/>
      <c r="L42" s="70"/>
      <c r="M42" s="70"/>
      <c r="N42" s="70"/>
      <c r="O42" s="70"/>
      <c r="P42" s="66"/>
    </row>
    <row r="43" spans="1:16">
      <c r="A43" s="66"/>
      <c r="B43" s="70"/>
      <c r="C43" s="70"/>
      <c r="D43" s="70"/>
      <c r="E43" s="70"/>
      <c r="F43" s="70"/>
      <c r="G43" s="70"/>
      <c r="H43" s="70"/>
      <c r="I43" s="70"/>
      <c r="J43" s="70"/>
      <c r="K43" s="70"/>
      <c r="L43" s="70"/>
      <c r="M43" s="70"/>
      <c r="N43" s="70"/>
      <c r="O43" s="70"/>
      <c r="P43" s="66"/>
    </row>
    <row r="44" spans="1:16">
      <c r="A44" s="66"/>
      <c r="B44" s="70"/>
      <c r="C44" s="70"/>
      <c r="D44" s="70"/>
      <c r="E44" s="70"/>
      <c r="F44" s="70"/>
      <c r="G44" s="70"/>
      <c r="H44" s="70"/>
      <c r="I44" s="70"/>
      <c r="J44" s="70"/>
      <c r="K44" s="70"/>
      <c r="L44" s="70"/>
      <c r="M44" s="70"/>
      <c r="N44" s="70"/>
      <c r="O44" s="70"/>
      <c r="P44" s="66"/>
    </row>
    <row r="45" spans="1:16">
      <c r="A45" s="66"/>
      <c r="B45" s="70"/>
      <c r="C45" s="70"/>
      <c r="D45" s="70"/>
      <c r="E45" s="70"/>
      <c r="F45" s="70"/>
      <c r="G45" s="70"/>
      <c r="H45" s="70"/>
      <c r="I45" s="70"/>
      <c r="J45" s="70"/>
      <c r="K45" s="70"/>
      <c r="L45" s="70"/>
      <c r="M45" s="70"/>
      <c r="N45" s="70"/>
      <c r="O45" s="70"/>
      <c r="P45" s="66"/>
    </row>
    <row r="46" spans="1:16">
      <c r="A46" s="66"/>
      <c r="B46" s="70"/>
      <c r="C46" s="70"/>
      <c r="D46" s="70"/>
      <c r="E46" s="70"/>
      <c r="F46" s="70"/>
      <c r="G46" s="70"/>
      <c r="H46" s="70"/>
      <c r="I46" s="70"/>
      <c r="J46" s="70"/>
      <c r="K46" s="70"/>
      <c r="L46" s="70"/>
      <c r="M46" s="70"/>
      <c r="N46" s="70"/>
      <c r="O46" s="70"/>
      <c r="P46" s="66"/>
    </row>
    <row r="47" spans="1:16">
      <c r="A47" s="66"/>
      <c r="B47" s="70"/>
      <c r="C47" s="70"/>
      <c r="D47" s="70"/>
      <c r="E47" s="70"/>
      <c r="F47" s="70"/>
      <c r="G47" s="70"/>
      <c r="H47" s="70"/>
      <c r="I47" s="70"/>
      <c r="J47" s="70"/>
      <c r="K47" s="70"/>
      <c r="L47" s="70"/>
      <c r="M47" s="70"/>
      <c r="N47" s="70"/>
      <c r="O47" s="70"/>
      <c r="P47" s="66"/>
    </row>
    <row r="48" spans="1:16">
      <c r="A48" s="66"/>
      <c r="B48" s="70"/>
      <c r="C48" s="70"/>
      <c r="D48" s="70"/>
      <c r="E48" s="70"/>
      <c r="F48" s="70"/>
      <c r="G48" s="70"/>
      <c r="H48" s="70"/>
      <c r="I48" s="70"/>
      <c r="J48" s="70"/>
      <c r="K48" s="70"/>
      <c r="L48" s="70"/>
      <c r="M48" s="70"/>
      <c r="N48" s="70"/>
      <c r="O48" s="70"/>
      <c r="P48" s="66"/>
    </row>
    <row r="49" spans="16:16">
      <c r="P49" s="66"/>
    </row>
    <row r="50" spans="16:16">
      <c r="P50" s="66"/>
    </row>
    <row r="51" spans="16:16">
      <c r="P51" s="66"/>
    </row>
    <row r="52" spans="16:16">
      <c r="P52" s="66"/>
    </row>
    <row r="53" spans="16:16" ht="12.75" customHeight="1">
      <c r="P53" s="66"/>
    </row>
    <row r="54" spans="16:16">
      <c r="P54" s="66"/>
    </row>
    <row r="55" spans="16:16">
      <c r="P55" s="66"/>
    </row>
    <row r="56" spans="16:16">
      <c r="P56" s="66"/>
    </row>
    <row r="57" spans="16:16">
      <c r="P57" s="66"/>
    </row>
    <row r="58" spans="16:16">
      <c r="P58" s="66"/>
    </row>
    <row r="59" spans="16:16">
      <c r="P59" s="66"/>
    </row>
  </sheetData>
  <mergeCells count="8">
    <mergeCell ref="A2:Q3"/>
    <mergeCell ref="A5:Q7"/>
    <mergeCell ref="N9:P9"/>
    <mergeCell ref="B9:D9"/>
    <mergeCell ref="K9:M9"/>
    <mergeCell ref="A9:A10"/>
    <mergeCell ref="H9:J9"/>
    <mergeCell ref="E9:G9"/>
  </mergeCells>
  <phoneticPr fontId="0" type="noConversion"/>
  <pageMargins left="0.75" right="0.75" top="1" bottom="1" header="0.5" footer="0.5"/>
  <pageSetup scale="48" orientation="portrait" r:id="rId1"/>
  <headerFooter alignWithMargins="0">
    <oddFooter>&amp;C&amp;14B-&amp;P-4</oddFooter>
  </headerFooter>
  <ignoredErrors>
    <ignoredError sqref="Q27:Q28 D27:P2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W39"/>
  <sheetViews>
    <sheetView zoomScaleNormal="100" workbookViewId="0"/>
  </sheetViews>
  <sheetFormatPr defaultRowHeight="12.5"/>
  <cols>
    <col min="1" max="1" width="6.26953125" customWidth="1"/>
    <col min="2" max="2" width="84.453125" customWidth="1"/>
    <col min="3" max="3" width="7.453125" style="30" bestFit="1" customWidth="1"/>
  </cols>
  <sheetData>
    <row r="1" spans="1:3" ht="18">
      <c r="A1" s="11" t="s">
        <v>5</v>
      </c>
    </row>
    <row r="2" spans="1:3" ht="14">
      <c r="A2" s="28" t="s">
        <v>6</v>
      </c>
    </row>
    <row r="4" spans="1:3" ht="14">
      <c r="A4" s="51" t="s">
        <v>7</v>
      </c>
      <c r="B4" s="29"/>
      <c r="C4" s="31"/>
    </row>
    <row r="5" spans="1:3">
      <c r="B5" s="234" t="str">
        <f>+'(1) VINs tested'!A2</f>
        <v>51.366 (a)(1) The number of vehicles tested by model year and vehicle type</v>
      </c>
    </row>
    <row r="6" spans="1:3" ht="14">
      <c r="A6" s="51" t="s">
        <v>8</v>
      </c>
      <c r="B6" s="29"/>
    </row>
    <row r="7" spans="1:3" ht="25">
      <c r="B7" s="234" t="s">
        <v>9</v>
      </c>
    </row>
    <row r="8" spans="1:3" ht="14">
      <c r="A8" s="51" t="s">
        <v>10</v>
      </c>
      <c r="B8" s="29"/>
    </row>
    <row r="9" spans="1:3">
      <c r="B9" s="234" t="str">
        <f>+'(2)(i) OBD'!A2</f>
        <v xml:space="preserve">51.366 (a)(2)(i) Initial OBD Tests Failing by model year and vehicle type </v>
      </c>
    </row>
    <row r="10" spans="1:3" ht="14">
      <c r="A10" s="51" t="s">
        <v>11</v>
      </c>
      <c r="B10" s="234"/>
    </row>
    <row r="11" spans="1:3">
      <c r="B11" s="52" t="s">
        <v>12</v>
      </c>
    </row>
    <row r="12" spans="1:3" ht="14">
      <c r="A12" s="51" t="s">
        <v>13</v>
      </c>
      <c r="B12" s="29"/>
    </row>
    <row r="13" spans="1:3">
      <c r="B13" s="234" t="str">
        <f>'(2)(ii) OBD'!A2</f>
        <v xml:space="preserve">51.366 (a)(2)(ii) OBD 1st Retests Failing by model year and vehicle type </v>
      </c>
    </row>
    <row r="14" spans="1:3">
      <c r="B14" s="234" t="str">
        <f>'(2)(iii) OBD'!A2</f>
        <v xml:space="preserve">51.366 (a)(2)(iii) OBD 1st Retests Passing by model year and vehicle type </v>
      </c>
    </row>
    <row r="15" spans="1:3" ht="14">
      <c r="A15" s="51" t="s">
        <v>14</v>
      </c>
      <c r="B15" s="29"/>
    </row>
    <row r="16" spans="1:3">
      <c r="B16" s="234" t="str">
        <f>'(2)(iv) OBD'!A2</f>
        <v xml:space="preserve">51.366 (a)(2)(iv) OBD 2nd and Subsequent Retests Passing by model year and vehicle type </v>
      </c>
    </row>
    <row r="17" spans="1:23" ht="14">
      <c r="A17" s="51" t="s">
        <v>15</v>
      </c>
      <c r="B17" s="159"/>
      <c r="C17" s="160"/>
      <c r="D17" s="159"/>
      <c r="E17" s="159"/>
      <c r="F17" s="159"/>
      <c r="G17" s="159"/>
      <c r="H17" s="159"/>
      <c r="I17" s="159"/>
    </row>
    <row r="18" spans="1:23">
      <c r="B18" s="234" t="str">
        <f>'(2)(v) Waivers'!A2</f>
        <v xml:space="preserve">51.366 (a)(2)(v) Initial Failing Emissions Tests Receiving a Waiver by model year and vehicle type </v>
      </c>
    </row>
    <row r="19" spans="1:23">
      <c r="B19" s="234" t="str">
        <f>'(2)(vi) No Outcome'!A2</f>
        <v>51.366 (a)(2)(vi) Vehicles with no known final outcome (regardless of reason)</v>
      </c>
    </row>
    <row r="20" spans="1:23" ht="14">
      <c r="A20" s="51" t="s">
        <v>16</v>
      </c>
      <c r="B20" s="29"/>
    </row>
    <row r="21" spans="1:23">
      <c r="B21" s="234" t="str">
        <f>'(2)(xi) Pass OBD'!A2</f>
        <v xml:space="preserve">51.366 (a)(2)(xi) Passing OBD Tests by model year and vehicle type </v>
      </c>
    </row>
    <row r="22" spans="1:23">
      <c r="B22" s="234" t="str">
        <f>'(2)(xii) Fail OBD'!A2</f>
        <v xml:space="preserve">51.366 (a)(2)(xii) Failing OBD Tests by model year and vehicle type </v>
      </c>
    </row>
    <row r="23" spans="1:23" ht="25">
      <c r="B23" s="234" t="str">
        <f>'(2)(xix) MIL on no DTCs'!A2</f>
        <v xml:space="preserve">51.366 (a)(2)(xix) OBD tests where the MIL is commanded on and no codes (DTCs) are stored by model year and vehicle type </v>
      </c>
    </row>
    <row r="24" spans="1:23" ht="25">
      <c r="B24" s="234" t="str">
        <f>'(2)(xx) MIL off w  DTCs'!A2</f>
        <v xml:space="preserve">51.366 (a)(2)(xx) OBD tests where the MIL is NOT commanded on but codes (DTCs) are stored by model year and vehicle type </v>
      </c>
    </row>
    <row r="25" spans="1:23" ht="25">
      <c r="B25" s="234" t="str">
        <f>'(2)(xxi) MIL on w DTCs '!A2</f>
        <v>51.366 (a)(2)(xxi) OBD tests where the MIL is commanded and codes (DTCs) are stored by model year and vehicle type.</v>
      </c>
    </row>
    <row r="26" spans="1:23" ht="25">
      <c r="B26" s="234" t="str">
        <f>'(2)(xxii) MIL off no DTCs '!A2</f>
        <v xml:space="preserve">51.366 (a)(2)(xxii) OBD tests where the MIL is not commanded on and no codes (DTCs) are stored by model year and vehicle type </v>
      </c>
    </row>
    <row r="27" spans="1:23">
      <c r="B27" s="239" t="s">
        <v>17</v>
      </c>
      <c r="C27" s="240"/>
      <c r="D27" s="70"/>
      <c r="E27" s="70"/>
      <c r="F27" s="70"/>
      <c r="G27" s="70"/>
      <c r="H27" s="70"/>
      <c r="I27" s="70"/>
      <c r="J27" s="70"/>
      <c r="K27" s="70"/>
      <c r="L27" s="70"/>
    </row>
    <row r="28" spans="1:23">
      <c r="B28" s="239"/>
      <c r="C28" s="240"/>
      <c r="D28" s="70"/>
      <c r="E28" s="70"/>
      <c r="F28" s="70"/>
      <c r="G28" s="70"/>
      <c r="H28" s="70"/>
      <c r="I28" s="70"/>
      <c r="J28" s="70"/>
      <c r="K28" s="70"/>
      <c r="L28" s="70"/>
    </row>
    <row r="29" spans="1:23">
      <c r="B29" s="239" t="s">
        <v>18</v>
      </c>
      <c r="C29" s="240"/>
      <c r="D29" s="70"/>
      <c r="E29" s="70"/>
      <c r="F29" s="70"/>
      <c r="G29" s="70"/>
      <c r="H29" s="70"/>
      <c r="I29" s="70"/>
      <c r="J29" s="70"/>
      <c r="K29" s="70"/>
      <c r="L29" s="70"/>
      <c r="M29" s="70"/>
      <c r="N29" s="70"/>
      <c r="O29" s="70"/>
      <c r="P29" s="70"/>
      <c r="Q29" s="70"/>
      <c r="R29" s="70"/>
      <c r="S29" s="70"/>
      <c r="T29" s="70"/>
      <c r="U29" s="70"/>
      <c r="V29" s="70"/>
      <c r="W29" s="70"/>
    </row>
    <row r="30" spans="1:23">
      <c r="B30" s="239"/>
      <c r="C30" s="240"/>
      <c r="D30" s="70"/>
      <c r="E30" s="70"/>
      <c r="F30" s="70"/>
      <c r="G30" s="70"/>
      <c r="H30" s="70"/>
      <c r="I30" s="70"/>
      <c r="J30" s="70"/>
      <c r="K30" s="70"/>
      <c r="L30" s="70"/>
      <c r="M30" s="70"/>
      <c r="N30" s="70"/>
      <c r="O30" s="70"/>
      <c r="P30" s="70"/>
      <c r="Q30" s="70"/>
      <c r="R30" s="70"/>
      <c r="S30" s="70"/>
      <c r="T30" s="70"/>
      <c r="U30" s="70"/>
      <c r="V30" s="70"/>
      <c r="W30" s="70"/>
    </row>
    <row r="31" spans="1:23">
      <c r="B31" s="62" t="s">
        <v>19</v>
      </c>
      <c r="C31" s="235"/>
      <c r="D31" s="94"/>
    </row>
    <row r="32" spans="1:23" ht="13">
      <c r="B32" s="50"/>
    </row>
    <row r="39" spans="2:2">
      <c r="B39" t="s">
        <v>20</v>
      </c>
    </row>
  </sheetData>
  <mergeCells count="4">
    <mergeCell ref="B27:B28"/>
    <mergeCell ref="C27:C28"/>
    <mergeCell ref="B29:B30"/>
    <mergeCell ref="C29:C30"/>
  </mergeCells>
  <phoneticPr fontId="0" type="noConversion"/>
  <hyperlinks>
    <hyperlink ref="B5" location="'(1) VINs tested'!Print_Area" display="'(1) VINs tested'!Print_Area" xr:uid="{00000000-0004-0000-0100-000000000000}"/>
    <hyperlink ref="B7" location="'(1) Total Tests'!Print_Area" display="51.366 (a)(1) The number of total emissions tests (initial and retest) performed by model year and vehicle type" xr:uid="{00000000-0004-0000-0100-000001000000}"/>
    <hyperlink ref="B9" location="'(2)(i) OBD'!Print_Area" display="'(2)(i) OBD'!Print_Area" xr:uid="{00000000-0004-0000-0100-000002000000}"/>
    <hyperlink ref="B13" location="'(2)(ii) OBD'!Print_Area" display="'(2)(ii) OBD'!Print_Area" xr:uid="{00000000-0004-0000-0100-000003000000}"/>
    <hyperlink ref="B14" location="'(2)(iii) OBD'!Print_Area" display="'(2)(iii) OBD'!Print_Area" xr:uid="{00000000-0004-0000-0100-000004000000}"/>
    <hyperlink ref="B16" location="'(2)(iv) OBD'!Print_Area" display="'(2)(iv) OBD'!Print_Area" xr:uid="{00000000-0004-0000-0100-000005000000}"/>
    <hyperlink ref="B18" location="'(2)(v) Waivers'!Print_Area" display="'(2)(v) Waivers'!Print_Area" xr:uid="{00000000-0004-0000-0100-000006000000}"/>
    <hyperlink ref="B19" location="'(2)(vi) No Outcome'!Print_Area" display="'(2)(vi) No Outcome'!Print_Area" xr:uid="{00000000-0004-0000-0100-000007000000}"/>
    <hyperlink ref="B21" location="'(2)(xi) Pass OBD'!Print_Area" display="'(2)(xi) Pass OBD'!Print_Area" xr:uid="{00000000-0004-0000-0100-000008000000}"/>
    <hyperlink ref="B22" location="'(2)(xii) Fail OBD'!Print_Area" display="'(2)(xii) Fail OBD'!Print_Area" xr:uid="{00000000-0004-0000-0100-000009000000}"/>
    <hyperlink ref="B23" location="'(2)(xix) MIL on no DTCs'!Print_Area" display="'(2)(xix) MIL on no DTCs'!Print_Area" xr:uid="{00000000-0004-0000-0100-00000A000000}"/>
    <hyperlink ref="B24" location="'(2)(xx) MIL off w  DTCs'!Print_Area" display="'(2)(xx) MIL off w  DTCs'!Print_Area" xr:uid="{00000000-0004-0000-0100-00000B000000}"/>
    <hyperlink ref="B25" location="'(2)(xxi) MIL on w DTCs '!Print_Area" display="'(2)(xxi) MIL on w DTCs '!Print_Area" xr:uid="{00000000-0004-0000-0100-00000C000000}"/>
    <hyperlink ref="B26" location="'(2)(xxii) MIL off no DTCs '!Print_Area" display="'(2)(xxii) MIL off no DTCs '!Print_Area" xr:uid="{00000000-0004-0000-0100-00000D000000}"/>
    <hyperlink ref="B11" location="'(2)(i) Opacity'!A1" display="51.366 (a)(2)(v) Initial Diesel Tests Failing by Model Year " xr:uid="{00000000-0004-0000-0100-00000E000000}"/>
    <hyperlink ref="B27:B28" location="'(2)(xxiii) Not Ready Failures'!A1" display="51.366 (a)(2)(xxiii) Readiness status indicates that the evaluation is not complete for any module supported by on-board diagnostic systems.   Fail OBD test for Not Ready condition." xr:uid="{00000000-0004-0000-0100-00000F000000}"/>
    <hyperlink ref="B29:B30" location="'(2)(xxiii) Not Ready Turnaways'!A1" display="51.366 (a)(2)(xxiii) Readiness status indicates that the evaluation is not complete for any module supported by on-board diagnostic systems.   Turned away from OBD retest for Not Ready." xr:uid="{00000000-0004-0000-0100-000010000000}"/>
    <hyperlink ref="B31" location="'Alternative OBD Tests'!A1" display="Alternative OBD Tests" xr:uid="{00000000-0004-0000-0100-000011000000}"/>
  </hyperlinks>
  <pageMargins left="0.75" right="0.75" top="1" bottom="1" header="0.5" footer="0.5"/>
  <pageSetup scale="91" fitToHeight="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pageSetUpPr fitToPage="1"/>
  </sheetPr>
  <dimension ref="A1:R71"/>
  <sheetViews>
    <sheetView zoomScaleNormal="100" workbookViewId="0"/>
  </sheetViews>
  <sheetFormatPr defaultColWidth="7.54296875" defaultRowHeight="12.5"/>
  <cols>
    <col min="1" max="1" width="10.26953125" style="66" customWidth="1"/>
    <col min="2" max="2" width="9.453125" style="70" customWidth="1"/>
    <col min="3" max="3" width="10.54296875" style="70" customWidth="1"/>
    <col min="4" max="4" width="11.7265625" style="70" customWidth="1"/>
    <col min="5" max="5" width="9.453125" style="70" customWidth="1"/>
    <col min="6" max="6" width="10.7265625" style="70" customWidth="1"/>
    <col min="7" max="7" width="11.54296875" style="70" customWidth="1"/>
    <col min="8" max="8" width="9.453125" style="70" customWidth="1"/>
    <col min="9" max="9" width="10.54296875" style="70" customWidth="1"/>
    <col min="10" max="10" width="11.1796875" style="70" customWidth="1"/>
    <col min="11" max="11" width="9.453125" style="70" customWidth="1"/>
    <col min="12" max="12" width="10.81640625" style="70" customWidth="1"/>
    <col min="13" max="13" width="11.54296875" style="70" customWidth="1"/>
    <col min="14" max="14" width="9.453125" style="70" customWidth="1"/>
    <col min="15" max="15" width="10.453125" style="70" customWidth="1"/>
    <col min="16" max="16" width="11.453125" style="70" customWidth="1"/>
    <col min="17" max="17" width="9.453125" style="66" customWidth="1"/>
    <col min="18" max="16384" width="7.54296875" style="66"/>
  </cols>
  <sheetData>
    <row r="1" spans="1:18" ht="25">
      <c r="A1" s="37" t="s">
        <v>21</v>
      </c>
    </row>
    <row r="2" spans="1:18" ht="18" customHeight="1">
      <c r="A2" s="284" t="s">
        <v>96</v>
      </c>
      <c r="B2" s="284"/>
      <c r="C2" s="284"/>
      <c r="D2" s="284"/>
      <c r="E2" s="284"/>
      <c r="F2" s="284"/>
      <c r="G2" s="284"/>
      <c r="H2" s="284"/>
      <c r="I2" s="284"/>
      <c r="J2" s="284"/>
      <c r="K2" s="284"/>
      <c r="L2" s="284"/>
      <c r="M2" s="284"/>
      <c r="N2" s="284"/>
      <c r="O2" s="284"/>
      <c r="P2" s="284"/>
      <c r="Q2" s="284"/>
      <c r="R2" s="284"/>
    </row>
    <row r="3" spans="1:18" ht="18.649999999999999" customHeight="1">
      <c r="A3" s="284"/>
      <c r="B3" s="284"/>
      <c r="C3" s="284"/>
      <c r="D3" s="284"/>
      <c r="E3" s="284"/>
      <c r="F3" s="284"/>
      <c r="G3" s="284"/>
      <c r="H3" s="284"/>
      <c r="I3" s="284"/>
      <c r="J3" s="284"/>
      <c r="K3" s="284"/>
      <c r="L3" s="284"/>
      <c r="M3" s="284"/>
      <c r="N3" s="284"/>
      <c r="O3" s="284"/>
      <c r="P3" s="284"/>
      <c r="Q3" s="284"/>
      <c r="R3" s="284"/>
    </row>
    <row r="4" spans="1:18" ht="14">
      <c r="A4" s="10"/>
      <c r="B4" s="9"/>
      <c r="C4" s="9"/>
      <c r="D4" s="9"/>
      <c r="E4" s="9"/>
      <c r="F4" s="9"/>
      <c r="G4" s="9"/>
      <c r="H4" s="9"/>
      <c r="I4" s="9"/>
      <c r="J4" s="9"/>
      <c r="K4" s="9"/>
      <c r="L4" s="9"/>
      <c r="M4" s="9"/>
      <c r="N4" s="9"/>
      <c r="O4" s="9"/>
      <c r="P4" s="9"/>
    </row>
    <row r="5" spans="1:18">
      <c r="A5" s="278" t="s">
        <v>97</v>
      </c>
      <c r="B5" s="278"/>
      <c r="C5" s="278"/>
      <c r="D5" s="278"/>
      <c r="E5" s="278"/>
      <c r="F5" s="278"/>
      <c r="G5" s="278"/>
      <c r="H5" s="278"/>
      <c r="I5" s="278"/>
      <c r="J5" s="278"/>
      <c r="K5" s="278"/>
      <c r="L5" s="278"/>
      <c r="M5" s="278"/>
      <c r="N5" s="278"/>
      <c r="O5" s="278"/>
      <c r="P5" s="278"/>
      <c r="Q5" s="278"/>
    </row>
    <row r="6" spans="1:18">
      <c r="A6" s="278"/>
      <c r="B6" s="278"/>
      <c r="C6" s="278"/>
      <c r="D6" s="278"/>
      <c r="E6" s="278"/>
      <c r="F6" s="278"/>
      <c r="G6" s="278"/>
      <c r="H6" s="278"/>
      <c r="I6" s="278"/>
      <c r="J6" s="278"/>
      <c r="K6" s="278"/>
      <c r="L6" s="278"/>
      <c r="M6" s="278"/>
      <c r="N6" s="278"/>
      <c r="O6" s="278"/>
      <c r="P6" s="278"/>
      <c r="Q6" s="278"/>
    </row>
    <row r="7" spans="1:18" ht="18" customHeight="1">
      <c r="A7" s="278"/>
      <c r="B7" s="278"/>
      <c r="C7" s="278"/>
      <c r="D7" s="278"/>
      <c r="E7" s="278"/>
      <c r="F7" s="278"/>
      <c r="G7" s="278"/>
      <c r="H7" s="278"/>
      <c r="I7" s="278"/>
      <c r="J7" s="278"/>
      <c r="K7" s="278"/>
      <c r="L7" s="278"/>
      <c r="M7" s="278"/>
      <c r="N7" s="278"/>
      <c r="O7" s="278"/>
      <c r="P7" s="278"/>
      <c r="Q7" s="278"/>
    </row>
    <row r="8" spans="1:18" ht="14.5" thickBot="1">
      <c r="A8" s="1"/>
      <c r="B8" s="9"/>
      <c r="C8" s="9"/>
      <c r="D8" s="9"/>
      <c r="E8" s="9"/>
      <c r="F8" s="9"/>
      <c r="G8" s="9"/>
      <c r="H8" s="9"/>
      <c r="I8" s="9"/>
      <c r="J8" s="9"/>
      <c r="K8" s="9"/>
      <c r="L8" s="9"/>
      <c r="M8" s="9"/>
      <c r="N8" s="9"/>
      <c r="O8" s="9"/>
      <c r="P8" s="9"/>
    </row>
    <row r="9" spans="1:18" ht="13.5" customHeight="1">
      <c r="A9" s="254" t="s">
        <v>24</v>
      </c>
      <c r="B9" s="261" t="s">
        <v>28</v>
      </c>
      <c r="C9" s="262"/>
      <c r="D9" s="263"/>
      <c r="E9" s="261" t="s">
        <v>29</v>
      </c>
      <c r="F9" s="262"/>
      <c r="G9" s="263"/>
      <c r="H9" s="261" t="s">
        <v>30</v>
      </c>
      <c r="I9" s="262"/>
      <c r="J9" s="263"/>
      <c r="K9" s="261" t="s">
        <v>31</v>
      </c>
      <c r="L9" s="262"/>
      <c r="M9" s="263"/>
      <c r="N9" s="261" t="s">
        <v>27</v>
      </c>
      <c r="O9" s="262"/>
      <c r="P9" s="263"/>
      <c r="R9" s="134"/>
    </row>
    <row r="10" spans="1:18" ht="42.75" customHeight="1" thickBot="1">
      <c r="A10" s="255"/>
      <c r="B10" s="41" t="s">
        <v>98</v>
      </c>
      <c r="C10" s="42" t="s">
        <v>99</v>
      </c>
      <c r="D10" s="43" t="s">
        <v>80</v>
      </c>
      <c r="E10" s="41" t="s">
        <v>98</v>
      </c>
      <c r="F10" s="42" t="s">
        <v>99</v>
      </c>
      <c r="G10" s="43" t="s">
        <v>80</v>
      </c>
      <c r="H10" s="41" t="s">
        <v>98</v>
      </c>
      <c r="I10" s="42" t="s">
        <v>99</v>
      </c>
      <c r="J10" s="43" t="s">
        <v>80</v>
      </c>
      <c r="K10" s="41" t="s">
        <v>98</v>
      </c>
      <c r="L10" s="42" t="s">
        <v>99</v>
      </c>
      <c r="M10" s="43" t="s">
        <v>80</v>
      </c>
      <c r="N10" s="41" t="s">
        <v>98</v>
      </c>
      <c r="O10" s="42" t="s">
        <v>99</v>
      </c>
      <c r="P10" s="43" t="s">
        <v>80</v>
      </c>
    </row>
    <row r="11" spans="1:18" s="84" customFormat="1">
      <c r="A11" s="105">
        <v>2008</v>
      </c>
      <c r="B11" s="154">
        <v>1700</v>
      </c>
      <c r="C11" s="155">
        <v>12190</v>
      </c>
      <c r="D11" s="130">
        <f t="shared" ref="D11:D22" si="0">IF(C11=0, "NA", B11/C11)</f>
        <v>0.13945857260049221</v>
      </c>
      <c r="E11" s="154">
        <v>87</v>
      </c>
      <c r="F11" s="155">
        <v>710</v>
      </c>
      <c r="G11" s="130">
        <f t="shared" ref="G11:G26" si="1">IF(F11=0, "NA", E11/F11)</f>
        <v>0.12253521126760564</v>
      </c>
      <c r="H11" s="154"/>
      <c r="I11" s="155">
        <v>4</v>
      </c>
      <c r="J11" s="130">
        <f t="shared" ref="J11:J25" si="2">IF(I11=0, "NA", H11/I11)</f>
        <v>0</v>
      </c>
      <c r="K11" s="154">
        <v>23</v>
      </c>
      <c r="L11" s="155">
        <v>126</v>
      </c>
      <c r="M11" s="130">
        <f t="shared" ref="M11:M25" si="3">IF(L11=0, "NA", K11/L11)</f>
        <v>0.18253968253968253</v>
      </c>
      <c r="N11" s="154">
        <f>SUM(K11,H11,E11,B11)</f>
        <v>1810</v>
      </c>
      <c r="O11" s="155">
        <f>SUM(L11,I11,F11,C11)</f>
        <v>13030</v>
      </c>
      <c r="P11" s="130">
        <f t="shared" ref="P11:P22" si="4">IF(O11=0, "NA", N11/O11)</f>
        <v>0.13891020721412126</v>
      </c>
    </row>
    <row r="12" spans="1:18" s="84" customFormat="1">
      <c r="A12" s="105">
        <v>2009</v>
      </c>
      <c r="B12" s="85">
        <v>1406</v>
      </c>
      <c r="C12" s="86">
        <v>9992</v>
      </c>
      <c r="D12" s="68">
        <f t="shared" si="0"/>
        <v>0.14071257005604484</v>
      </c>
      <c r="E12" s="85">
        <v>120</v>
      </c>
      <c r="F12" s="86">
        <v>658</v>
      </c>
      <c r="G12" s="68">
        <f t="shared" si="1"/>
        <v>0.18237082066869301</v>
      </c>
      <c r="H12" s="85">
        <v>12</v>
      </c>
      <c r="I12" s="86">
        <v>33</v>
      </c>
      <c r="J12" s="68">
        <f t="shared" si="2"/>
        <v>0.36363636363636365</v>
      </c>
      <c r="K12" s="85">
        <v>4</v>
      </c>
      <c r="L12" s="86">
        <v>30</v>
      </c>
      <c r="M12" s="68">
        <f t="shared" si="3"/>
        <v>0.13333333333333333</v>
      </c>
      <c r="N12" s="85">
        <f t="shared" ref="N12:O26" si="5">SUM(K12,H12,E12,B12)</f>
        <v>1542</v>
      </c>
      <c r="O12" s="86">
        <f t="shared" si="5"/>
        <v>10713</v>
      </c>
      <c r="P12" s="68">
        <f t="shared" si="4"/>
        <v>0.14393727247269672</v>
      </c>
    </row>
    <row r="13" spans="1:18" s="84" customFormat="1">
      <c r="A13" s="105">
        <v>2010</v>
      </c>
      <c r="B13" s="85">
        <v>1595</v>
      </c>
      <c r="C13" s="86">
        <v>11887</v>
      </c>
      <c r="D13" s="68">
        <f t="shared" si="0"/>
        <v>0.13418019685370572</v>
      </c>
      <c r="E13" s="85">
        <v>93</v>
      </c>
      <c r="F13" s="86">
        <v>634</v>
      </c>
      <c r="G13" s="68">
        <f t="shared" si="1"/>
        <v>0.14668769716088328</v>
      </c>
      <c r="H13" s="85">
        <v>14</v>
      </c>
      <c r="I13" s="86">
        <v>47</v>
      </c>
      <c r="J13" s="68">
        <f t="shared" si="2"/>
        <v>0.2978723404255319</v>
      </c>
      <c r="K13" s="85">
        <v>12</v>
      </c>
      <c r="L13" s="86">
        <v>58</v>
      </c>
      <c r="M13" s="68">
        <f t="shared" si="3"/>
        <v>0.20689655172413793</v>
      </c>
      <c r="N13" s="85">
        <f t="shared" si="5"/>
        <v>1714</v>
      </c>
      <c r="O13" s="86">
        <f t="shared" si="5"/>
        <v>12626</v>
      </c>
      <c r="P13" s="68">
        <f t="shared" si="4"/>
        <v>0.13575162363377158</v>
      </c>
    </row>
    <row r="14" spans="1:18" s="84" customFormat="1">
      <c r="A14" s="105">
        <v>2011</v>
      </c>
      <c r="B14" s="85">
        <v>1548</v>
      </c>
      <c r="C14" s="86">
        <v>12296</v>
      </c>
      <c r="D14" s="68">
        <f t="shared" si="0"/>
        <v>0.12589459986987639</v>
      </c>
      <c r="E14" s="85">
        <v>151</v>
      </c>
      <c r="F14" s="86">
        <v>1027</v>
      </c>
      <c r="G14" s="68">
        <f t="shared" si="1"/>
        <v>0.14703018500486856</v>
      </c>
      <c r="H14" s="85">
        <v>21</v>
      </c>
      <c r="I14" s="86">
        <v>91</v>
      </c>
      <c r="J14" s="68">
        <f t="shared" si="2"/>
        <v>0.23076923076923078</v>
      </c>
      <c r="K14" s="85">
        <v>73</v>
      </c>
      <c r="L14" s="86">
        <v>287</v>
      </c>
      <c r="M14" s="68">
        <f t="shared" si="3"/>
        <v>0.25435540069686413</v>
      </c>
      <c r="N14" s="85">
        <f t="shared" si="5"/>
        <v>1793</v>
      </c>
      <c r="O14" s="86">
        <f t="shared" si="5"/>
        <v>13701</v>
      </c>
      <c r="P14" s="68">
        <f t="shared" si="4"/>
        <v>0.13086636011969929</v>
      </c>
    </row>
    <row r="15" spans="1:18" s="84" customFormat="1">
      <c r="A15" s="105">
        <v>2012</v>
      </c>
      <c r="B15" s="85">
        <v>1346</v>
      </c>
      <c r="C15" s="86">
        <v>11912</v>
      </c>
      <c r="D15" s="68">
        <f t="shared" si="0"/>
        <v>0.11299529885829415</v>
      </c>
      <c r="E15" s="85">
        <v>156</v>
      </c>
      <c r="F15" s="86">
        <v>913</v>
      </c>
      <c r="G15" s="68">
        <f t="shared" si="1"/>
        <v>0.17086527929901424</v>
      </c>
      <c r="H15" s="85">
        <v>57</v>
      </c>
      <c r="I15" s="86">
        <v>157</v>
      </c>
      <c r="J15" s="68">
        <f t="shared" si="2"/>
        <v>0.36305732484076431</v>
      </c>
      <c r="K15" s="85">
        <v>64</v>
      </c>
      <c r="L15" s="86">
        <v>262</v>
      </c>
      <c r="M15" s="68">
        <f t="shared" si="3"/>
        <v>0.24427480916030533</v>
      </c>
      <c r="N15" s="85">
        <f t="shared" si="5"/>
        <v>1623</v>
      </c>
      <c r="O15" s="86">
        <f t="shared" si="5"/>
        <v>13244</v>
      </c>
      <c r="P15" s="68">
        <f t="shared" si="4"/>
        <v>0.12254605859257021</v>
      </c>
    </row>
    <row r="16" spans="1:18" s="84" customFormat="1">
      <c r="A16" s="105">
        <v>2013</v>
      </c>
      <c r="B16" s="85">
        <v>1276</v>
      </c>
      <c r="C16" s="86">
        <v>11247</v>
      </c>
      <c r="D16" s="68">
        <f t="shared" si="0"/>
        <v>0.1134524762158798</v>
      </c>
      <c r="E16" s="85">
        <v>132</v>
      </c>
      <c r="F16" s="86">
        <v>829</v>
      </c>
      <c r="G16" s="68">
        <f t="shared" si="1"/>
        <v>0.15922798552472858</v>
      </c>
      <c r="H16" s="85">
        <v>34</v>
      </c>
      <c r="I16" s="86">
        <v>164</v>
      </c>
      <c r="J16" s="68">
        <f t="shared" si="2"/>
        <v>0.2073170731707317</v>
      </c>
      <c r="K16" s="85">
        <v>67</v>
      </c>
      <c r="L16" s="86">
        <v>253</v>
      </c>
      <c r="M16" s="68">
        <f t="shared" si="3"/>
        <v>0.2648221343873518</v>
      </c>
      <c r="N16" s="85">
        <f t="shared" si="5"/>
        <v>1509</v>
      </c>
      <c r="O16" s="86">
        <f t="shared" si="5"/>
        <v>12493</v>
      </c>
      <c r="P16" s="68">
        <f t="shared" si="4"/>
        <v>0.12078764107900425</v>
      </c>
    </row>
    <row r="17" spans="1:17" s="84" customFormat="1">
      <c r="A17" s="105">
        <v>2014</v>
      </c>
      <c r="B17" s="85">
        <v>1042</v>
      </c>
      <c r="C17" s="86">
        <v>10143</v>
      </c>
      <c r="D17" s="68">
        <f t="shared" si="0"/>
        <v>0.10273094745144434</v>
      </c>
      <c r="E17" s="85">
        <v>148</v>
      </c>
      <c r="F17" s="86">
        <v>901</v>
      </c>
      <c r="G17" s="68">
        <f t="shared" si="1"/>
        <v>0.16426193118756938</v>
      </c>
      <c r="H17" s="85">
        <v>52</v>
      </c>
      <c r="I17" s="86">
        <v>286</v>
      </c>
      <c r="J17" s="68">
        <f t="shared" si="2"/>
        <v>0.18181818181818182</v>
      </c>
      <c r="K17" s="85">
        <v>68</v>
      </c>
      <c r="L17" s="86">
        <v>245</v>
      </c>
      <c r="M17" s="68">
        <f t="shared" si="3"/>
        <v>0.27755102040816326</v>
      </c>
      <c r="N17" s="85">
        <f t="shared" si="5"/>
        <v>1310</v>
      </c>
      <c r="O17" s="86">
        <f t="shared" si="5"/>
        <v>11575</v>
      </c>
      <c r="P17" s="68">
        <f t="shared" si="4"/>
        <v>0.11317494600431965</v>
      </c>
    </row>
    <row r="18" spans="1:17" s="84" customFormat="1">
      <c r="A18" s="105">
        <v>2015</v>
      </c>
      <c r="B18" s="85">
        <v>972</v>
      </c>
      <c r="C18" s="86">
        <v>9814</v>
      </c>
      <c r="D18" s="68">
        <f t="shared" si="0"/>
        <v>9.9042184634196048E-2</v>
      </c>
      <c r="E18" s="85">
        <v>164</v>
      </c>
      <c r="F18" s="86">
        <v>1115</v>
      </c>
      <c r="G18" s="68">
        <f t="shared" si="1"/>
        <v>0.14708520179372198</v>
      </c>
      <c r="H18" s="85">
        <v>29</v>
      </c>
      <c r="I18" s="86">
        <v>146</v>
      </c>
      <c r="J18" s="68">
        <f t="shared" si="2"/>
        <v>0.19863013698630136</v>
      </c>
      <c r="K18" s="85">
        <v>108</v>
      </c>
      <c r="L18" s="86">
        <v>486</v>
      </c>
      <c r="M18" s="68">
        <f t="shared" si="3"/>
        <v>0.22222222222222221</v>
      </c>
      <c r="N18" s="85">
        <f t="shared" si="5"/>
        <v>1273</v>
      </c>
      <c r="O18" s="86">
        <f t="shared" si="5"/>
        <v>11561</v>
      </c>
      <c r="P18" s="68">
        <f t="shared" si="4"/>
        <v>0.11011158204307586</v>
      </c>
    </row>
    <row r="19" spans="1:17" s="84" customFormat="1">
      <c r="A19" s="105">
        <v>2016</v>
      </c>
      <c r="B19" s="85">
        <v>657</v>
      </c>
      <c r="C19" s="86">
        <v>7841</v>
      </c>
      <c r="D19" s="68">
        <f t="shared" si="0"/>
        <v>8.3790332865705905E-2</v>
      </c>
      <c r="E19" s="85">
        <v>77</v>
      </c>
      <c r="F19" s="86">
        <v>874</v>
      </c>
      <c r="G19" s="68">
        <f t="shared" si="1"/>
        <v>8.8100686498855829E-2</v>
      </c>
      <c r="H19" s="85">
        <v>8</v>
      </c>
      <c r="I19" s="86">
        <v>84</v>
      </c>
      <c r="J19" s="68">
        <f t="shared" si="2"/>
        <v>9.5238095238095233E-2</v>
      </c>
      <c r="K19" s="85">
        <v>91</v>
      </c>
      <c r="L19" s="86">
        <v>394</v>
      </c>
      <c r="M19" s="68">
        <f t="shared" si="3"/>
        <v>0.23096446700507614</v>
      </c>
      <c r="N19" s="85">
        <f t="shared" si="5"/>
        <v>833</v>
      </c>
      <c r="O19" s="86">
        <f t="shared" si="5"/>
        <v>9193</v>
      </c>
      <c r="P19" s="68">
        <f t="shared" si="4"/>
        <v>9.0612422495376918E-2</v>
      </c>
    </row>
    <row r="20" spans="1:17" s="84" customFormat="1">
      <c r="A20" s="105">
        <v>2017</v>
      </c>
      <c r="B20" s="85">
        <v>555</v>
      </c>
      <c r="C20" s="86">
        <v>6792</v>
      </c>
      <c r="D20" s="68">
        <f t="shared" si="0"/>
        <v>8.1713780918727913E-2</v>
      </c>
      <c r="E20" s="85">
        <v>54</v>
      </c>
      <c r="F20" s="86">
        <v>635</v>
      </c>
      <c r="G20" s="68">
        <f t="shared" si="1"/>
        <v>8.5039370078740156E-2</v>
      </c>
      <c r="H20" s="85">
        <v>2</v>
      </c>
      <c r="I20" s="86">
        <v>32</v>
      </c>
      <c r="J20" s="68">
        <f t="shared" si="2"/>
        <v>6.25E-2</v>
      </c>
      <c r="K20" s="85">
        <v>86</v>
      </c>
      <c r="L20" s="86">
        <v>351</v>
      </c>
      <c r="M20" s="68">
        <f t="shared" si="3"/>
        <v>0.24501424501424501</v>
      </c>
      <c r="N20" s="85">
        <f t="shared" si="5"/>
        <v>697</v>
      </c>
      <c r="O20" s="86">
        <f t="shared" si="5"/>
        <v>7810</v>
      </c>
      <c r="P20" s="68">
        <f t="shared" si="4"/>
        <v>8.9244558258642762E-2</v>
      </c>
    </row>
    <row r="21" spans="1:17" s="84" customFormat="1">
      <c r="A21" s="105">
        <v>2018</v>
      </c>
      <c r="B21" s="85">
        <v>525</v>
      </c>
      <c r="C21" s="86">
        <v>6059</v>
      </c>
      <c r="D21" s="68">
        <f t="shared" si="0"/>
        <v>8.6647961709853116E-2</v>
      </c>
      <c r="E21" s="85">
        <v>31</v>
      </c>
      <c r="F21" s="86">
        <v>392</v>
      </c>
      <c r="G21" s="68">
        <f t="shared" si="1"/>
        <v>7.9081632653061229E-2</v>
      </c>
      <c r="H21" s="85">
        <v>20</v>
      </c>
      <c r="I21" s="86">
        <v>82</v>
      </c>
      <c r="J21" s="68">
        <f t="shared" si="2"/>
        <v>0.24390243902439024</v>
      </c>
      <c r="K21" s="85">
        <v>77</v>
      </c>
      <c r="L21" s="86">
        <v>285</v>
      </c>
      <c r="M21" s="68">
        <f t="shared" si="3"/>
        <v>0.27017543859649124</v>
      </c>
      <c r="N21" s="85">
        <f t="shared" si="5"/>
        <v>653</v>
      </c>
      <c r="O21" s="86">
        <f t="shared" si="5"/>
        <v>6818</v>
      </c>
      <c r="P21" s="68">
        <f t="shared" si="4"/>
        <v>9.5775887356996187E-2</v>
      </c>
    </row>
    <row r="22" spans="1:17" s="84" customFormat="1">
      <c r="A22" s="105">
        <v>2019</v>
      </c>
      <c r="B22" s="85">
        <v>569</v>
      </c>
      <c r="C22" s="86">
        <v>6343</v>
      </c>
      <c r="D22" s="68">
        <f t="shared" si="0"/>
        <v>8.9705186820116661E-2</v>
      </c>
      <c r="E22" s="85">
        <v>36</v>
      </c>
      <c r="F22" s="86">
        <v>450</v>
      </c>
      <c r="G22" s="68">
        <f t="shared" si="1"/>
        <v>0.08</v>
      </c>
      <c r="H22" s="85">
        <v>1</v>
      </c>
      <c r="I22" s="86">
        <v>10</v>
      </c>
      <c r="J22" s="68">
        <f t="shared" si="2"/>
        <v>0.1</v>
      </c>
      <c r="K22" s="85">
        <v>60</v>
      </c>
      <c r="L22" s="86">
        <v>301</v>
      </c>
      <c r="M22" s="68">
        <f t="shared" si="3"/>
        <v>0.19933554817275748</v>
      </c>
      <c r="N22" s="85">
        <f t="shared" si="5"/>
        <v>666</v>
      </c>
      <c r="O22" s="86">
        <f t="shared" si="5"/>
        <v>7104</v>
      </c>
      <c r="P22" s="68">
        <f t="shared" si="4"/>
        <v>9.375E-2</v>
      </c>
    </row>
    <row r="23" spans="1:17" s="84" customFormat="1">
      <c r="A23" s="105">
        <v>2020</v>
      </c>
      <c r="B23" s="85">
        <v>257</v>
      </c>
      <c r="C23" s="86">
        <v>3586</v>
      </c>
      <c r="D23" s="68">
        <f>IF(C23=0, "NA", B23/C23)</f>
        <v>7.1667596207473511E-2</v>
      </c>
      <c r="E23" s="85">
        <v>37</v>
      </c>
      <c r="F23" s="86">
        <v>359</v>
      </c>
      <c r="G23" s="68">
        <f t="shared" si="1"/>
        <v>0.10306406685236769</v>
      </c>
      <c r="H23" s="85">
        <v>5</v>
      </c>
      <c r="I23" s="86">
        <v>41</v>
      </c>
      <c r="J23" s="68">
        <f t="shared" si="2"/>
        <v>0.12195121951219512</v>
      </c>
      <c r="K23" s="85">
        <v>42</v>
      </c>
      <c r="L23" s="86">
        <v>222</v>
      </c>
      <c r="M23" s="68">
        <f t="shared" si="3"/>
        <v>0.1891891891891892</v>
      </c>
      <c r="N23" s="85">
        <f t="shared" si="5"/>
        <v>341</v>
      </c>
      <c r="O23" s="86">
        <f t="shared" si="5"/>
        <v>4208</v>
      </c>
      <c r="P23" s="68">
        <f>IF(O23=0, "NA", N23/O23)</f>
        <v>8.1036121673003808E-2</v>
      </c>
    </row>
    <row r="24" spans="1:17" s="84" customFormat="1">
      <c r="A24" s="105">
        <v>2021</v>
      </c>
      <c r="B24" s="85">
        <v>196</v>
      </c>
      <c r="C24" s="86">
        <v>2927</v>
      </c>
      <c r="D24" s="68">
        <f>IF(C24=0, "NA", B24/C24)</f>
        <v>6.6962760505637167E-2</v>
      </c>
      <c r="E24" s="85">
        <v>24</v>
      </c>
      <c r="F24" s="86">
        <v>259</v>
      </c>
      <c r="G24" s="68">
        <f t="shared" si="1"/>
        <v>9.2664092664092659E-2</v>
      </c>
      <c r="H24" s="85">
        <v>14</v>
      </c>
      <c r="I24" s="86">
        <v>65</v>
      </c>
      <c r="J24" s="68">
        <f t="shared" si="2"/>
        <v>0.2153846153846154</v>
      </c>
      <c r="K24" s="85">
        <v>33</v>
      </c>
      <c r="L24" s="86">
        <v>147</v>
      </c>
      <c r="M24" s="68">
        <f t="shared" si="3"/>
        <v>0.22448979591836735</v>
      </c>
      <c r="N24" s="85">
        <f t="shared" si="5"/>
        <v>267</v>
      </c>
      <c r="O24" s="86">
        <f t="shared" si="5"/>
        <v>3398</v>
      </c>
      <c r="P24" s="68">
        <f>IF(O24=0, "NA", N24/O24)</f>
        <v>7.8575632725132433E-2</v>
      </c>
    </row>
    <row r="25" spans="1:17" s="84" customFormat="1">
      <c r="A25" s="105">
        <v>2022</v>
      </c>
      <c r="B25" s="85">
        <v>106</v>
      </c>
      <c r="C25" s="86">
        <v>681</v>
      </c>
      <c r="D25" s="68">
        <f>IF(C25=0, "NA", B25/C25)</f>
        <v>0.15565345080763582</v>
      </c>
      <c r="E25" s="85">
        <v>8</v>
      </c>
      <c r="F25" s="86">
        <v>93</v>
      </c>
      <c r="G25" s="68">
        <f t="shared" si="1"/>
        <v>8.6021505376344093E-2</v>
      </c>
      <c r="H25" s="85">
        <v>1</v>
      </c>
      <c r="I25" s="86">
        <v>4</v>
      </c>
      <c r="J25" s="68">
        <f t="shared" si="2"/>
        <v>0.25</v>
      </c>
      <c r="K25" s="85">
        <v>6</v>
      </c>
      <c r="L25" s="86">
        <v>37</v>
      </c>
      <c r="M25" s="68">
        <f t="shared" si="3"/>
        <v>0.16216216216216217</v>
      </c>
      <c r="N25" s="85">
        <f t="shared" si="5"/>
        <v>121</v>
      </c>
      <c r="O25" s="86">
        <f t="shared" si="5"/>
        <v>815</v>
      </c>
      <c r="P25" s="68">
        <f>IF(O25=0, "NA", N25/O25)</f>
        <v>0.14846625766871166</v>
      </c>
    </row>
    <row r="26" spans="1:17" s="84" customFormat="1" ht="13" thickBot="1">
      <c r="A26" s="148">
        <v>2023</v>
      </c>
      <c r="B26" s="151">
        <v>16</v>
      </c>
      <c r="C26" s="152">
        <v>53</v>
      </c>
      <c r="D26" s="153">
        <f>IF(C26=0, "NA", B26/C26)</f>
        <v>0.30188679245283018</v>
      </c>
      <c r="E26" s="151">
        <v>0</v>
      </c>
      <c r="F26" s="152">
        <v>1</v>
      </c>
      <c r="G26" s="153">
        <f t="shared" si="1"/>
        <v>0</v>
      </c>
      <c r="H26" s="151"/>
      <c r="I26" s="152"/>
      <c r="J26" s="153"/>
      <c r="K26" s="151"/>
      <c r="L26" s="152"/>
      <c r="M26" s="153"/>
      <c r="N26" s="151">
        <f t="shared" si="5"/>
        <v>16</v>
      </c>
      <c r="O26" s="152">
        <f t="shared" si="5"/>
        <v>54</v>
      </c>
      <c r="P26" s="153">
        <f>IF(O26=0, "NA", N26/O26)</f>
        <v>0.29629629629629628</v>
      </c>
    </row>
    <row r="27" spans="1:17" s="84" customFormat="1" ht="13.5" thickBot="1">
      <c r="A27" s="60" t="s">
        <v>27</v>
      </c>
      <c r="B27" s="22">
        <f>SUM(B11:B26)</f>
        <v>13766</v>
      </c>
      <c r="C27" s="24">
        <f>SUM(C11:C26)</f>
        <v>123763</v>
      </c>
      <c r="D27" s="16">
        <f>B27/C27</f>
        <v>0.11122871940725419</v>
      </c>
      <c r="E27" s="22">
        <f>SUM(E11:E26)</f>
        <v>1318</v>
      </c>
      <c r="F27" s="24">
        <f>SUM(F11:F26)</f>
        <v>9850</v>
      </c>
      <c r="G27" s="16">
        <f>E27/F27</f>
        <v>0.13380710659898476</v>
      </c>
      <c r="H27" s="22">
        <f>SUM(H11:H26)</f>
        <v>270</v>
      </c>
      <c r="I27" s="24">
        <f>SUM(I11:I26)</f>
        <v>1246</v>
      </c>
      <c r="J27" s="16">
        <f>H27/I27</f>
        <v>0.21669341894060995</v>
      </c>
      <c r="K27" s="22">
        <f>SUM(K11:K26)</f>
        <v>814</v>
      </c>
      <c r="L27" s="24">
        <f>SUM(L11:L26)</f>
        <v>3484</v>
      </c>
      <c r="M27" s="16">
        <f>K27/L27</f>
        <v>0.2336394948335247</v>
      </c>
      <c r="N27" s="22">
        <f>SUM(N11:N26)</f>
        <v>16168</v>
      </c>
      <c r="O27" s="24">
        <f>SUM(O11:O26)</f>
        <v>138343</v>
      </c>
      <c r="P27" s="16">
        <f>N27/O27</f>
        <v>0.11686894168841214</v>
      </c>
    </row>
    <row r="28" spans="1:17" s="84" customFormat="1" ht="13">
      <c r="A28" s="31"/>
      <c r="B28" s="80"/>
      <c r="C28" s="80"/>
      <c r="D28" s="95"/>
      <c r="E28" s="80"/>
      <c r="F28" s="80"/>
      <c r="G28" s="95"/>
      <c r="H28" s="80"/>
      <c r="I28" s="80"/>
      <c r="J28" s="95"/>
      <c r="K28" s="80"/>
      <c r="L28" s="80"/>
      <c r="M28" s="95"/>
      <c r="N28" s="80"/>
      <c r="O28" s="80"/>
      <c r="P28" s="95"/>
      <c r="Q28" s="88"/>
    </row>
    <row r="29" spans="1:17" ht="12.75" customHeight="1">
      <c r="G29" s="66"/>
      <c r="H29" s="66"/>
      <c r="I29" s="66"/>
      <c r="J29" s="66"/>
      <c r="K29" s="66"/>
      <c r="L29" s="66"/>
      <c r="M29" s="66"/>
      <c r="N29" s="66"/>
      <c r="O29" s="66"/>
      <c r="P29" s="66"/>
    </row>
    <row r="30" spans="1:17" ht="12.75" customHeight="1">
      <c r="G30" s="66"/>
      <c r="H30" s="66"/>
      <c r="I30" s="66"/>
      <c r="J30" s="66"/>
      <c r="K30" s="66"/>
      <c r="L30" s="66"/>
      <c r="M30" s="66"/>
      <c r="N30" s="66"/>
      <c r="O30" s="66"/>
      <c r="P30" s="66"/>
    </row>
    <row r="31" spans="1:17">
      <c r="A31" s="89"/>
      <c r="N31" s="66"/>
      <c r="O31" s="66"/>
      <c r="P31" s="66"/>
    </row>
    <row r="32" spans="1:17" ht="12.75" customHeight="1">
      <c r="P32" s="66"/>
    </row>
    <row r="33" spans="16:16" ht="12.75" customHeight="1">
      <c r="P33" s="66"/>
    </row>
    <row r="34" spans="16:16" ht="12.75" customHeight="1">
      <c r="P34" s="66"/>
    </row>
    <row r="35" spans="16:16" ht="12.75" customHeight="1">
      <c r="P35" s="66"/>
    </row>
    <row r="36" spans="16:16" ht="12.75" customHeight="1">
      <c r="P36" s="66"/>
    </row>
    <row r="37" spans="16:16">
      <c r="P37" s="66"/>
    </row>
    <row r="38" spans="16:16">
      <c r="P38" s="66"/>
    </row>
    <row r="39" spans="16:16">
      <c r="P39" s="66"/>
    </row>
    <row r="40" spans="16:16">
      <c r="P40" s="66"/>
    </row>
    <row r="41" spans="16:16">
      <c r="P41" s="66"/>
    </row>
    <row r="42" spans="16:16">
      <c r="P42" s="66"/>
    </row>
    <row r="43" spans="16:16">
      <c r="P43" s="66"/>
    </row>
    <row r="44" spans="16:16">
      <c r="P44" s="66"/>
    </row>
    <row r="45" spans="16:16">
      <c r="P45" s="66"/>
    </row>
    <row r="46" spans="16:16">
      <c r="P46" s="66"/>
    </row>
    <row r="47" spans="16:16">
      <c r="P47" s="66"/>
    </row>
    <row r="48" spans="16:16">
      <c r="P48" s="66"/>
    </row>
    <row r="49" spans="16:16">
      <c r="P49" s="66"/>
    </row>
    <row r="50" spans="16:16">
      <c r="P50" s="66"/>
    </row>
    <row r="51" spans="16:16">
      <c r="P51" s="66"/>
    </row>
    <row r="52" spans="16:16" ht="12.75" customHeight="1">
      <c r="P52" s="66"/>
    </row>
    <row r="53" spans="16:16">
      <c r="P53" s="66"/>
    </row>
    <row r="54" spans="16:16">
      <c r="P54" s="66"/>
    </row>
    <row r="55" spans="16:16">
      <c r="P55" s="66"/>
    </row>
    <row r="56" spans="16:16">
      <c r="P56" s="66"/>
    </row>
    <row r="57" spans="16:16">
      <c r="P57" s="66"/>
    </row>
    <row r="58" spans="16:16">
      <c r="P58" s="66"/>
    </row>
    <row r="59" spans="16:16">
      <c r="P59" s="66"/>
    </row>
    <row r="60" spans="16:16">
      <c r="P60" s="66"/>
    </row>
    <row r="61" spans="16:16">
      <c r="P61" s="66"/>
    </row>
    <row r="62" spans="16:16">
      <c r="P62" s="66"/>
    </row>
    <row r="63" spans="16:16">
      <c r="P63" s="66"/>
    </row>
    <row r="64" spans="16:16">
      <c r="P64" s="66"/>
    </row>
    <row r="65" spans="16:16">
      <c r="P65" s="66"/>
    </row>
    <row r="66" spans="16:16">
      <c r="P66" s="66"/>
    </row>
    <row r="67" spans="16:16">
      <c r="P67" s="66"/>
    </row>
    <row r="68" spans="16:16">
      <c r="P68" s="66"/>
    </row>
    <row r="69" spans="16:16">
      <c r="P69" s="66"/>
    </row>
    <row r="70" spans="16:16">
      <c r="P70" s="66"/>
    </row>
    <row r="71" spans="16:16">
      <c r="P71" s="66"/>
    </row>
  </sheetData>
  <mergeCells count="8">
    <mergeCell ref="A2:R3"/>
    <mergeCell ref="N9:P9"/>
    <mergeCell ref="H9:J9"/>
    <mergeCell ref="A5:Q7"/>
    <mergeCell ref="K9:M9"/>
    <mergeCell ref="A9:A10"/>
    <mergeCell ref="B9:D9"/>
    <mergeCell ref="E9:G9"/>
  </mergeCells>
  <phoneticPr fontId="0" type="noConversion"/>
  <pageMargins left="0.75" right="0.75" top="1" bottom="1" header="0.5" footer="0.5"/>
  <pageSetup scale="48" orientation="portrait" r:id="rId1"/>
  <headerFooter alignWithMargins="0"/>
  <ignoredErrors>
    <ignoredError sqref="D27:Q27" 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pageSetUpPr fitToPage="1"/>
  </sheetPr>
  <dimension ref="A1:I34"/>
  <sheetViews>
    <sheetView zoomScaleNormal="100" workbookViewId="0"/>
  </sheetViews>
  <sheetFormatPr defaultColWidth="9.1796875" defaultRowHeight="12.5"/>
  <cols>
    <col min="1" max="1" width="13.7265625" style="32" customWidth="1"/>
    <col min="2" max="2" width="36" style="32" bestFit="1" customWidth="1"/>
    <col min="3" max="3" width="22" style="32" bestFit="1" customWidth="1"/>
    <col min="4" max="4" width="19.7265625" style="32" bestFit="1" customWidth="1"/>
    <col min="5" max="16384" width="9.1796875" style="15"/>
  </cols>
  <sheetData>
    <row r="1" spans="1:9" ht="25">
      <c r="A1" s="221" t="s">
        <v>100</v>
      </c>
      <c r="B1" s="82"/>
      <c r="C1" s="82"/>
      <c r="D1" s="82"/>
      <c r="E1" s="66"/>
      <c r="F1" s="66"/>
      <c r="G1" s="66"/>
      <c r="H1" s="66"/>
      <c r="I1" s="66"/>
    </row>
    <row r="3" spans="1:9" ht="12.75" customHeight="1">
      <c r="A3" s="278" t="s">
        <v>101</v>
      </c>
      <c r="B3" s="278"/>
      <c r="C3" s="278"/>
      <c r="D3" s="278"/>
      <c r="E3" s="278"/>
      <c r="F3" s="278"/>
      <c r="G3" s="66"/>
      <c r="H3" s="66"/>
      <c r="I3" s="66"/>
    </row>
    <row r="4" spans="1:9" ht="12.75" customHeight="1">
      <c r="A4" s="278"/>
      <c r="B4" s="278"/>
      <c r="C4" s="278"/>
      <c r="D4" s="278"/>
      <c r="E4" s="278"/>
      <c r="F4" s="278"/>
      <c r="G4" s="66"/>
      <c r="H4" s="66"/>
      <c r="I4" s="66"/>
    </row>
    <row r="5" spans="1:9" ht="12.75" customHeight="1">
      <c r="A5" s="278"/>
      <c r="B5" s="278"/>
      <c r="C5" s="278"/>
      <c r="D5" s="278"/>
      <c r="E5" s="278"/>
      <c r="F5" s="278"/>
      <c r="G5" s="66"/>
      <c r="H5" s="66"/>
      <c r="I5" s="66"/>
    </row>
    <row r="6" spans="1:9" ht="12.75" customHeight="1">
      <c r="A6" s="278"/>
      <c r="B6" s="278"/>
      <c r="C6" s="278"/>
      <c r="D6" s="278"/>
      <c r="E6" s="278"/>
      <c r="F6" s="278"/>
      <c r="G6" s="66"/>
      <c r="H6" s="66"/>
      <c r="I6" s="66"/>
    </row>
    <row r="7" spans="1:9" ht="13" thickBot="1">
      <c r="A7" s="70"/>
      <c r="B7" s="70"/>
      <c r="C7" s="70"/>
      <c r="D7" s="70"/>
      <c r="E7" s="66"/>
      <c r="F7" s="66"/>
      <c r="G7" s="66"/>
      <c r="H7" s="66"/>
      <c r="I7" s="66"/>
    </row>
    <row r="8" spans="1:9" ht="31.5" thickBot="1">
      <c r="A8" s="222" t="s">
        <v>102</v>
      </c>
      <c r="B8" s="223" t="s">
        <v>103</v>
      </c>
      <c r="C8" s="224" t="s">
        <v>104</v>
      </c>
      <c r="D8" s="97"/>
      <c r="E8" s="66"/>
      <c r="F8" s="66"/>
      <c r="G8" s="66"/>
      <c r="H8" s="66"/>
      <c r="I8" s="66"/>
    </row>
    <row r="9" spans="1:9" ht="15.5">
      <c r="A9" s="225" t="s">
        <v>105</v>
      </c>
      <c r="B9" s="226" t="s">
        <v>106</v>
      </c>
      <c r="C9" s="227" t="s">
        <v>107</v>
      </c>
      <c r="D9" s="82"/>
      <c r="E9" s="66"/>
      <c r="F9" s="66"/>
      <c r="G9" s="66"/>
      <c r="H9" s="66"/>
      <c r="I9" s="66"/>
    </row>
    <row r="10" spans="1:9" ht="15.5">
      <c r="A10" s="225" t="s">
        <v>108</v>
      </c>
      <c r="B10" s="226" t="s">
        <v>106</v>
      </c>
      <c r="C10" s="227" t="s">
        <v>109</v>
      </c>
      <c r="D10" s="82"/>
      <c r="E10" s="66"/>
      <c r="F10" s="82"/>
      <c r="G10" s="66"/>
      <c r="H10" s="66"/>
      <c r="I10" s="66"/>
    </row>
    <row r="11" spans="1:9" ht="15.5">
      <c r="A11" s="225" t="s">
        <v>105</v>
      </c>
      <c r="B11" s="226" t="s">
        <v>110</v>
      </c>
      <c r="C11" s="227" t="s">
        <v>111</v>
      </c>
      <c r="D11" s="82"/>
      <c r="E11" s="66"/>
      <c r="F11" s="217"/>
      <c r="G11" s="66"/>
      <c r="H11" s="66"/>
      <c r="I11" s="66"/>
    </row>
    <row r="12" spans="1:9" ht="15.5">
      <c r="A12" s="225" t="s">
        <v>108</v>
      </c>
      <c r="B12" s="226" t="s">
        <v>110</v>
      </c>
      <c r="C12" s="227" t="s">
        <v>112</v>
      </c>
      <c r="D12" s="82"/>
      <c r="E12" s="66"/>
      <c r="F12" s="66"/>
      <c r="G12" s="66"/>
      <c r="H12" s="66"/>
      <c r="I12" s="66"/>
    </row>
    <row r="13" spans="1:9" ht="16" thickBot="1">
      <c r="A13" s="228" t="s">
        <v>113</v>
      </c>
      <c r="B13" s="229" t="s">
        <v>114</v>
      </c>
      <c r="C13" s="230" t="s">
        <v>107</v>
      </c>
      <c r="D13" s="82"/>
      <c r="E13" s="66"/>
      <c r="F13" s="66"/>
      <c r="G13" s="66"/>
      <c r="H13" s="66"/>
      <c r="I13" s="66"/>
    </row>
    <row r="14" spans="1:9">
      <c r="A14" s="82"/>
      <c r="B14" s="82"/>
      <c r="C14" s="82"/>
      <c r="D14" s="82"/>
      <c r="E14" s="66"/>
      <c r="F14" s="66"/>
      <c r="G14" s="66"/>
      <c r="H14" s="66"/>
      <c r="I14" s="66"/>
    </row>
    <row r="15" spans="1:9" ht="15.5">
      <c r="A15" s="231" t="s">
        <v>115</v>
      </c>
      <c r="B15" s="232"/>
      <c r="C15" s="232"/>
      <c r="D15" s="232"/>
      <c r="E15" s="66"/>
      <c r="F15" s="66"/>
      <c r="G15" s="66"/>
      <c r="H15" s="66"/>
      <c r="I15" s="66"/>
    </row>
    <row r="16" spans="1:9" ht="15.5">
      <c r="A16" s="231"/>
      <c r="B16" s="232"/>
      <c r="C16" s="232"/>
      <c r="D16" s="232"/>
      <c r="E16" s="66"/>
      <c r="F16" s="66"/>
      <c r="G16" s="66"/>
      <c r="H16" s="66"/>
      <c r="I16" s="66"/>
    </row>
    <row r="17" spans="1:9" ht="15.5">
      <c r="A17" s="232"/>
      <c r="B17" s="232"/>
      <c r="C17" s="232"/>
      <c r="D17" s="232"/>
      <c r="E17" s="66"/>
      <c r="F17" s="66"/>
      <c r="G17" s="66"/>
      <c r="H17" s="66"/>
      <c r="I17" s="66"/>
    </row>
    <row r="18" spans="1:9" ht="15.5">
      <c r="A18" s="233" t="s">
        <v>116</v>
      </c>
      <c r="B18" s="232"/>
      <c r="C18" s="232"/>
      <c r="D18" s="232"/>
      <c r="E18" s="66"/>
      <c r="F18" s="66"/>
      <c r="G18" s="66"/>
      <c r="H18" s="66"/>
      <c r="I18" s="66"/>
    </row>
    <row r="19" spans="1:9" ht="15.5">
      <c r="A19" s="232"/>
      <c r="B19" s="232"/>
      <c r="C19" s="232"/>
      <c r="D19" s="232"/>
      <c r="E19" s="66"/>
      <c r="F19" s="66"/>
      <c r="G19" s="66"/>
      <c r="H19" s="66"/>
      <c r="I19" s="66"/>
    </row>
    <row r="20" spans="1:9">
      <c r="A20" s="278" t="s">
        <v>117</v>
      </c>
      <c r="B20" s="278"/>
      <c r="C20" s="278"/>
      <c r="D20" s="278"/>
      <c r="E20" s="66"/>
      <c r="F20" s="66"/>
      <c r="G20" s="66"/>
      <c r="H20" s="66"/>
      <c r="I20" s="66"/>
    </row>
    <row r="21" spans="1:9" ht="18.75" customHeight="1">
      <c r="A21" s="278"/>
      <c r="B21" s="278"/>
      <c r="C21" s="278"/>
      <c r="D21" s="278"/>
      <c r="E21" s="66"/>
      <c r="F21" s="66"/>
      <c r="G21" s="66"/>
      <c r="H21" s="66"/>
      <c r="I21" s="66"/>
    </row>
    <row r="22" spans="1:9" ht="16" thickBot="1">
      <c r="A22" s="232"/>
      <c r="B22" s="232"/>
      <c r="C22" s="232"/>
      <c r="D22" s="232"/>
      <c r="E22" s="66"/>
      <c r="F22" s="66"/>
      <c r="G22" s="66"/>
      <c r="H22" s="66"/>
      <c r="I22" s="66"/>
    </row>
    <row r="23" spans="1:9" ht="31.5" thickBot="1">
      <c r="A23" s="222" t="s">
        <v>102</v>
      </c>
      <c r="B23" s="223" t="s">
        <v>103</v>
      </c>
      <c r="C23" s="232"/>
      <c r="D23" s="232"/>
      <c r="E23" s="66"/>
      <c r="F23" s="66"/>
      <c r="G23" s="66"/>
      <c r="H23" s="66"/>
      <c r="I23" s="66"/>
    </row>
    <row r="24" spans="1:9" ht="15.5">
      <c r="A24" s="225" t="s">
        <v>118</v>
      </c>
      <c r="B24" s="226" t="s">
        <v>119</v>
      </c>
      <c r="C24" s="232"/>
      <c r="D24" s="232"/>
      <c r="E24" s="66"/>
      <c r="F24" s="66"/>
      <c r="G24" s="66"/>
      <c r="H24" s="66"/>
      <c r="I24" s="66"/>
    </row>
    <row r="25" spans="1:9" ht="15.5">
      <c r="A25" s="225">
        <v>2021</v>
      </c>
      <c r="B25" s="226" t="s">
        <v>120</v>
      </c>
      <c r="C25" s="232"/>
      <c r="D25" s="232"/>
      <c r="E25" s="66"/>
      <c r="F25" s="66"/>
      <c r="G25" s="66"/>
      <c r="H25" s="66"/>
      <c r="I25" s="66"/>
    </row>
    <row r="26" spans="1:9" ht="15.5">
      <c r="A26" s="232"/>
      <c r="B26" s="232"/>
      <c r="C26" s="232"/>
      <c r="D26" s="232"/>
      <c r="E26" s="66"/>
      <c r="F26" s="66"/>
      <c r="G26" s="66"/>
      <c r="H26" s="66"/>
      <c r="I26" s="66"/>
    </row>
    <row r="27" spans="1:9" ht="15.75" customHeight="1">
      <c r="A27" s="278" t="s">
        <v>121</v>
      </c>
      <c r="B27" s="278"/>
      <c r="C27" s="278"/>
      <c r="D27" s="278"/>
      <c r="E27" s="66"/>
      <c r="F27" s="66"/>
      <c r="G27" s="66"/>
      <c r="H27" s="66"/>
      <c r="I27" s="66"/>
    </row>
    <row r="28" spans="1:9">
      <c r="A28" s="278"/>
      <c r="B28" s="278"/>
      <c r="C28" s="278"/>
      <c r="D28" s="278"/>
      <c r="E28" s="66"/>
      <c r="F28" s="66"/>
      <c r="G28" s="66"/>
      <c r="H28" s="66"/>
      <c r="I28" s="66"/>
    </row>
    <row r="29" spans="1:9" ht="16" thickBot="1">
      <c r="A29" s="232"/>
      <c r="B29" s="232"/>
      <c r="C29" s="232"/>
      <c r="D29" s="232"/>
      <c r="E29" s="66"/>
      <c r="F29" s="66"/>
      <c r="G29" s="66"/>
      <c r="H29" s="66"/>
      <c r="I29" s="66"/>
    </row>
    <row r="30" spans="1:9" ht="31.5" thickBot="1">
      <c r="A30" s="222" t="s">
        <v>102</v>
      </c>
      <c r="B30" s="223" t="s">
        <v>103</v>
      </c>
      <c r="C30" s="232"/>
      <c r="D30" s="232"/>
      <c r="E30" s="66"/>
      <c r="F30" s="66"/>
      <c r="G30" s="66"/>
      <c r="H30" s="66"/>
      <c r="I30" s="66"/>
    </row>
    <row r="31" spans="1:9" ht="15.5">
      <c r="A31" s="225" t="s">
        <v>118</v>
      </c>
      <c r="B31" s="226" t="s">
        <v>122</v>
      </c>
      <c r="C31" s="232"/>
      <c r="D31" s="232"/>
      <c r="E31" s="66"/>
      <c r="F31" s="66"/>
      <c r="G31" s="66"/>
      <c r="H31" s="66"/>
      <c r="I31" s="66"/>
    </row>
    <row r="32" spans="1:9" ht="15.5">
      <c r="A32" s="225">
        <v>2021</v>
      </c>
      <c r="B32" s="226" t="s">
        <v>123</v>
      </c>
      <c r="C32" s="232"/>
      <c r="D32" s="232"/>
      <c r="E32" s="66"/>
      <c r="F32" s="66"/>
      <c r="G32" s="66"/>
      <c r="H32" s="66"/>
      <c r="I32" s="66"/>
    </row>
    <row r="33" spans="1:4" ht="15.5">
      <c r="A33" s="232"/>
      <c r="B33" s="232"/>
      <c r="C33" s="232"/>
      <c r="D33" s="232"/>
    </row>
    <row r="34" spans="1:4">
      <c r="A34" s="91"/>
      <c r="B34" s="82"/>
      <c r="C34" s="82"/>
      <c r="D34" s="82"/>
    </row>
  </sheetData>
  <mergeCells count="3">
    <mergeCell ref="A27:D28"/>
    <mergeCell ref="A20:D21"/>
    <mergeCell ref="A3:F6"/>
  </mergeCells>
  <phoneticPr fontId="26" type="noConversion"/>
  <pageMargins left="0.75" right="0.75" top="1" bottom="1" header="0.5" footer="0.5"/>
  <pageSetup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H79"/>
  <sheetViews>
    <sheetView zoomScaleNormal="100" workbookViewId="0"/>
  </sheetViews>
  <sheetFormatPr defaultColWidth="9.1796875" defaultRowHeight="12.5"/>
  <cols>
    <col min="1" max="1" width="9.81640625" style="27" customWidth="1"/>
    <col min="2" max="2" width="12.26953125" style="27" customWidth="1"/>
    <col min="3" max="3" width="11.1796875" style="27" customWidth="1"/>
    <col min="4" max="4" width="8.54296875" style="27" customWidth="1"/>
    <col min="5" max="6" width="9.7265625" style="27" bestFit="1" customWidth="1"/>
    <col min="7" max="7" width="12.7265625" style="27" bestFit="1" customWidth="1"/>
    <col min="8" max="8" width="9.54296875" style="27" customWidth="1"/>
    <col min="9" max="16384" width="9.1796875" style="27"/>
  </cols>
  <sheetData>
    <row r="1" spans="1:8" ht="18">
      <c r="A1" s="11" t="s">
        <v>21</v>
      </c>
      <c r="B1" s="65"/>
      <c r="C1" s="65"/>
      <c r="D1" s="65"/>
      <c r="E1" s="65"/>
      <c r="F1" s="65"/>
      <c r="G1" s="65"/>
      <c r="H1" s="65"/>
    </row>
    <row r="2" spans="1:8" ht="12.75" customHeight="1">
      <c r="A2" s="55" t="s">
        <v>22</v>
      </c>
      <c r="B2" s="65"/>
      <c r="C2" s="65"/>
      <c r="D2" s="65"/>
      <c r="E2" s="65"/>
      <c r="F2" s="65"/>
      <c r="G2" s="65"/>
      <c r="H2" s="65"/>
    </row>
    <row r="3" spans="1:8" ht="12.75" customHeight="1">
      <c r="A3" s="65"/>
      <c r="B3" s="65"/>
      <c r="C3" s="65"/>
      <c r="D3" s="65"/>
      <c r="E3" s="65"/>
      <c r="F3" s="65"/>
      <c r="G3" s="65"/>
      <c r="H3" s="65"/>
    </row>
    <row r="4" spans="1:8" ht="12.75" customHeight="1">
      <c r="A4" s="242" t="s">
        <v>23</v>
      </c>
      <c r="B4" s="242"/>
      <c r="C4" s="242"/>
      <c r="D4" s="242"/>
      <c r="E4" s="242"/>
      <c r="F4" s="242"/>
      <c r="G4" s="242"/>
      <c r="H4" s="242"/>
    </row>
    <row r="5" spans="1:8" ht="13" thickBot="1">
      <c r="A5" s="65"/>
      <c r="B5" s="65"/>
      <c r="C5" s="65"/>
      <c r="D5" s="65"/>
      <c r="E5" s="65"/>
      <c r="F5" s="65"/>
      <c r="G5" s="65"/>
      <c r="H5" s="65"/>
    </row>
    <row r="6" spans="1:8" ht="12.75" customHeight="1">
      <c r="A6" s="243" t="s">
        <v>24</v>
      </c>
      <c r="B6" s="248" t="s">
        <v>25</v>
      </c>
      <c r="C6" s="248"/>
      <c r="D6" s="247" t="s">
        <v>26</v>
      </c>
      <c r="E6" s="248"/>
      <c r="F6" s="249"/>
      <c r="G6" s="245" t="s">
        <v>27</v>
      </c>
      <c r="H6" s="65"/>
    </row>
    <row r="7" spans="1:8" ht="12.75" customHeight="1" thickBot="1">
      <c r="A7" s="244"/>
      <c r="B7" s="106" t="s">
        <v>28</v>
      </c>
      <c r="C7" s="107" t="s">
        <v>29</v>
      </c>
      <c r="D7" s="108" t="s">
        <v>30</v>
      </c>
      <c r="E7" s="109" t="s">
        <v>31</v>
      </c>
      <c r="F7" s="110" t="s">
        <v>32</v>
      </c>
      <c r="G7" s="246"/>
      <c r="H7" s="65"/>
    </row>
    <row r="8" spans="1:8" ht="14.5">
      <c r="A8" s="104">
        <v>1984</v>
      </c>
      <c r="B8" s="92"/>
      <c r="C8" s="137"/>
      <c r="D8" s="138"/>
      <c r="E8" s="161">
        <v>2</v>
      </c>
      <c r="F8" s="162">
        <v>69</v>
      </c>
      <c r="G8" s="126">
        <f t="shared" ref="G8:G26" si="0">SUM(B8:F8)</f>
        <v>71</v>
      </c>
      <c r="H8" s="65"/>
    </row>
    <row r="9" spans="1:8" ht="14.5">
      <c r="A9" s="105">
        <v>1985</v>
      </c>
      <c r="B9" s="93"/>
      <c r="C9" s="101"/>
      <c r="D9" s="139"/>
      <c r="E9" s="163">
        <v>2</v>
      </c>
      <c r="F9" s="164">
        <v>170</v>
      </c>
      <c r="G9" s="127">
        <f t="shared" si="0"/>
        <v>172</v>
      </c>
      <c r="H9" s="65"/>
    </row>
    <row r="10" spans="1:8" ht="14.5">
      <c r="A10" s="105">
        <v>1986</v>
      </c>
      <c r="B10" s="93"/>
      <c r="C10" s="101"/>
      <c r="D10" s="139"/>
      <c r="E10" s="163">
        <v>8</v>
      </c>
      <c r="F10" s="164">
        <v>210</v>
      </c>
      <c r="G10" s="127">
        <f t="shared" si="0"/>
        <v>218</v>
      </c>
      <c r="H10" s="65"/>
    </row>
    <row r="11" spans="1:8" ht="14.5">
      <c r="A11" s="105">
        <v>1987</v>
      </c>
      <c r="B11" s="93"/>
      <c r="C11" s="101"/>
      <c r="D11" s="139"/>
      <c r="E11" s="163">
        <v>18</v>
      </c>
      <c r="F11" s="164">
        <v>355</v>
      </c>
      <c r="G11" s="127">
        <f t="shared" si="0"/>
        <v>373</v>
      </c>
      <c r="H11" s="65"/>
    </row>
    <row r="12" spans="1:8" ht="14.5">
      <c r="A12" s="105">
        <v>1988</v>
      </c>
      <c r="B12" s="93"/>
      <c r="C12" s="101"/>
      <c r="D12" s="139"/>
      <c r="E12" s="163">
        <v>14</v>
      </c>
      <c r="F12" s="164">
        <v>303</v>
      </c>
      <c r="G12" s="127">
        <f t="shared" si="0"/>
        <v>317</v>
      </c>
      <c r="H12" s="65"/>
    </row>
    <row r="13" spans="1:8" ht="14.5">
      <c r="A13" s="105">
        <v>1989</v>
      </c>
      <c r="B13" s="93"/>
      <c r="C13" s="101"/>
      <c r="D13" s="139"/>
      <c r="E13" s="163">
        <v>17</v>
      </c>
      <c r="F13" s="164">
        <v>254</v>
      </c>
      <c r="G13" s="127">
        <f t="shared" si="0"/>
        <v>271</v>
      </c>
      <c r="H13" s="65"/>
    </row>
    <row r="14" spans="1:8" ht="14.5">
      <c r="A14" s="105">
        <v>1990</v>
      </c>
      <c r="B14" s="93"/>
      <c r="C14" s="101"/>
      <c r="D14" s="139"/>
      <c r="E14" s="163">
        <v>7</v>
      </c>
      <c r="F14" s="164">
        <v>192</v>
      </c>
      <c r="G14" s="127">
        <f t="shared" si="0"/>
        <v>199</v>
      </c>
      <c r="H14" s="65"/>
    </row>
    <row r="15" spans="1:8" ht="14.5">
      <c r="A15" s="105">
        <v>1991</v>
      </c>
      <c r="B15" s="93"/>
      <c r="C15" s="101"/>
      <c r="D15" s="139"/>
      <c r="E15" s="163">
        <v>5</v>
      </c>
      <c r="F15" s="164">
        <v>178</v>
      </c>
      <c r="G15" s="127">
        <f t="shared" si="0"/>
        <v>183</v>
      </c>
      <c r="H15" s="65"/>
    </row>
    <row r="16" spans="1:8" ht="14.5">
      <c r="A16" s="105">
        <v>1992</v>
      </c>
      <c r="B16" s="93"/>
      <c r="C16" s="101"/>
      <c r="D16" s="139"/>
      <c r="E16" s="163">
        <v>8</v>
      </c>
      <c r="F16" s="164">
        <v>189</v>
      </c>
      <c r="G16" s="127">
        <f t="shared" si="0"/>
        <v>197</v>
      </c>
      <c r="H16" s="65"/>
    </row>
    <row r="17" spans="1:7" ht="14.5">
      <c r="A17" s="105">
        <v>1993</v>
      </c>
      <c r="B17" s="93"/>
      <c r="C17" s="101"/>
      <c r="D17" s="139"/>
      <c r="E17" s="163">
        <v>16</v>
      </c>
      <c r="F17" s="164">
        <v>293</v>
      </c>
      <c r="G17" s="127">
        <f t="shared" si="0"/>
        <v>309</v>
      </c>
    </row>
    <row r="18" spans="1:7" ht="14.5">
      <c r="A18" s="105">
        <v>1994</v>
      </c>
      <c r="B18" s="93"/>
      <c r="C18" s="101"/>
      <c r="D18" s="139"/>
      <c r="E18" s="163">
        <v>47</v>
      </c>
      <c r="F18" s="164">
        <v>437</v>
      </c>
      <c r="G18" s="127">
        <f t="shared" si="0"/>
        <v>484</v>
      </c>
    </row>
    <row r="19" spans="1:7" ht="14.5">
      <c r="A19" s="105">
        <v>1995</v>
      </c>
      <c r="B19" s="93"/>
      <c r="C19" s="101"/>
      <c r="D19" s="139"/>
      <c r="E19" s="163">
        <v>52</v>
      </c>
      <c r="F19" s="164">
        <v>679</v>
      </c>
      <c r="G19" s="127">
        <f t="shared" si="0"/>
        <v>731</v>
      </c>
    </row>
    <row r="20" spans="1:7" ht="14.5">
      <c r="A20" s="105">
        <v>1996</v>
      </c>
      <c r="B20" s="93"/>
      <c r="C20" s="101"/>
      <c r="D20" s="139"/>
      <c r="E20" s="163">
        <v>57</v>
      </c>
      <c r="F20" s="164">
        <v>697</v>
      </c>
      <c r="G20" s="127">
        <f t="shared" si="0"/>
        <v>754</v>
      </c>
    </row>
    <row r="21" spans="1:7" ht="14.5">
      <c r="A21" s="105">
        <v>1997</v>
      </c>
      <c r="B21" s="93"/>
      <c r="C21" s="101"/>
      <c r="D21" s="139"/>
      <c r="E21" s="163">
        <v>116</v>
      </c>
      <c r="F21" s="164">
        <v>831</v>
      </c>
      <c r="G21" s="127">
        <f t="shared" si="0"/>
        <v>947</v>
      </c>
    </row>
    <row r="22" spans="1:7" ht="14.5">
      <c r="A22" s="105">
        <v>1998</v>
      </c>
      <c r="B22" s="93"/>
      <c r="C22" s="101"/>
      <c r="D22" s="139"/>
      <c r="E22" s="163">
        <v>61</v>
      </c>
      <c r="F22" s="164">
        <v>988</v>
      </c>
      <c r="G22" s="127">
        <f t="shared" si="0"/>
        <v>1049</v>
      </c>
    </row>
    <row r="23" spans="1:7" ht="14.5">
      <c r="A23" s="105">
        <v>1999</v>
      </c>
      <c r="B23" s="93"/>
      <c r="C23" s="101"/>
      <c r="D23" s="139"/>
      <c r="E23" s="163">
        <v>239</v>
      </c>
      <c r="F23" s="164">
        <v>1419</v>
      </c>
      <c r="G23" s="127">
        <f t="shared" si="0"/>
        <v>1658</v>
      </c>
    </row>
    <row r="24" spans="1:7" ht="12.75" customHeight="1">
      <c r="A24" s="105">
        <v>2000</v>
      </c>
      <c r="B24" s="93"/>
      <c r="C24" s="101"/>
      <c r="D24" s="139"/>
      <c r="E24" s="163">
        <v>271</v>
      </c>
      <c r="F24" s="164">
        <v>1771</v>
      </c>
      <c r="G24" s="127">
        <f t="shared" si="0"/>
        <v>2042</v>
      </c>
    </row>
    <row r="25" spans="1:7" ht="14.5">
      <c r="A25" s="105">
        <v>2001</v>
      </c>
      <c r="B25" s="93"/>
      <c r="C25" s="101"/>
      <c r="D25" s="139"/>
      <c r="E25" s="163">
        <v>278</v>
      </c>
      <c r="F25" s="164">
        <v>1554</v>
      </c>
      <c r="G25" s="127">
        <f t="shared" si="0"/>
        <v>1832</v>
      </c>
    </row>
    <row r="26" spans="1:7" ht="14.5">
      <c r="A26" s="105">
        <v>2002</v>
      </c>
      <c r="B26" s="93"/>
      <c r="C26" s="101"/>
      <c r="D26" s="139"/>
      <c r="E26" s="163">
        <v>312</v>
      </c>
      <c r="F26" s="164">
        <v>1449</v>
      </c>
      <c r="G26" s="127">
        <f t="shared" si="0"/>
        <v>1761</v>
      </c>
    </row>
    <row r="27" spans="1:7" ht="14.5">
      <c r="A27" s="105">
        <v>2003</v>
      </c>
      <c r="B27" s="93"/>
      <c r="C27" s="101"/>
      <c r="D27" s="139"/>
      <c r="E27" s="163">
        <v>306</v>
      </c>
      <c r="F27" s="164">
        <v>1619</v>
      </c>
      <c r="G27" s="127">
        <f t="shared" ref="G27:G47" si="1">SUM(B27:F27)</f>
        <v>1925</v>
      </c>
    </row>
    <row r="28" spans="1:7" ht="14.5">
      <c r="A28" s="105">
        <v>2004</v>
      </c>
      <c r="B28" s="93"/>
      <c r="C28" s="101"/>
      <c r="D28" s="139"/>
      <c r="E28" s="163">
        <v>429</v>
      </c>
      <c r="F28" s="164">
        <v>2295</v>
      </c>
      <c r="G28" s="127">
        <f t="shared" si="1"/>
        <v>2724</v>
      </c>
    </row>
    <row r="29" spans="1:7" ht="14.5">
      <c r="A29" s="105">
        <v>2005</v>
      </c>
      <c r="B29" s="93"/>
      <c r="C29" s="101"/>
      <c r="D29" s="139"/>
      <c r="E29" s="163">
        <v>747</v>
      </c>
      <c r="F29" s="164">
        <v>2977</v>
      </c>
      <c r="G29" s="127">
        <f t="shared" si="1"/>
        <v>3724</v>
      </c>
    </row>
    <row r="30" spans="1:7" ht="14.5">
      <c r="A30" s="105">
        <v>2006</v>
      </c>
      <c r="B30" s="93"/>
      <c r="C30" s="101"/>
      <c r="D30" s="139"/>
      <c r="E30" s="163">
        <v>1119</v>
      </c>
      <c r="F30" s="164">
        <v>3158</v>
      </c>
      <c r="G30" s="127">
        <f t="shared" si="1"/>
        <v>4277</v>
      </c>
    </row>
    <row r="31" spans="1:7" ht="14.5">
      <c r="A31" s="105">
        <v>2007</v>
      </c>
      <c r="B31" s="93"/>
      <c r="C31" s="101"/>
      <c r="D31" s="139"/>
      <c r="E31" s="163">
        <v>528</v>
      </c>
      <c r="F31" s="164">
        <v>3615</v>
      </c>
      <c r="G31" s="127">
        <f t="shared" si="1"/>
        <v>4143</v>
      </c>
    </row>
    <row r="32" spans="1:7" ht="14.5">
      <c r="A32" s="105">
        <v>2008</v>
      </c>
      <c r="B32" s="165">
        <v>134390</v>
      </c>
      <c r="C32" s="166">
        <v>5071</v>
      </c>
      <c r="D32" s="165">
        <v>73</v>
      </c>
      <c r="E32" s="163">
        <v>1173</v>
      </c>
      <c r="F32" s="164">
        <v>1960</v>
      </c>
      <c r="G32" s="127">
        <f>SUM(B32:F32)</f>
        <v>142667</v>
      </c>
    </row>
    <row r="33" spans="1:8" ht="14.5">
      <c r="A33" s="105">
        <v>2009</v>
      </c>
      <c r="B33" s="165">
        <v>117353</v>
      </c>
      <c r="C33" s="166">
        <v>3646</v>
      </c>
      <c r="D33" s="165">
        <v>86</v>
      </c>
      <c r="E33" s="163">
        <v>400</v>
      </c>
      <c r="F33" s="164">
        <v>1487</v>
      </c>
      <c r="G33" s="127">
        <f t="shared" si="1"/>
        <v>122972</v>
      </c>
      <c r="H33" s="65"/>
    </row>
    <row r="34" spans="1:8" ht="14.5">
      <c r="A34" s="105">
        <v>2010</v>
      </c>
      <c r="B34" s="165">
        <v>160975</v>
      </c>
      <c r="C34" s="166">
        <v>3690</v>
      </c>
      <c r="D34" s="165">
        <v>204</v>
      </c>
      <c r="E34" s="163">
        <v>437</v>
      </c>
      <c r="F34" s="164">
        <v>1477</v>
      </c>
      <c r="G34" s="127">
        <f t="shared" si="1"/>
        <v>166783</v>
      </c>
      <c r="H34" s="65"/>
    </row>
    <row r="35" spans="1:8" ht="14.5">
      <c r="A35" s="105">
        <v>2011</v>
      </c>
      <c r="B35" s="165">
        <v>182363</v>
      </c>
      <c r="C35" s="166">
        <v>6587</v>
      </c>
      <c r="D35" s="165">
        <v>526</v>
      </c>
      <c r="E35" s="163">
        <v>1276</v>
      </c>
      <c r="F35" s="164">
        <v>1773</v>
      </c>
      <c r="G35" s="127">
        <f t="shared" si="1"/>
        <v>192525</v>
      </c>
      <c r="H35" s="65"/>
    </row>
    <row r="36" spans="1:8" ht="14.5">
      <c r="A36" s="105">
        <v>2012</v>
      </c>
      <c r="B36" s="165">
        <v>206820</v>
      </c>
      <c r="C36" s="166">
        <v>7015</v>
      </c>
      <c r="D36" s="165">
        <v>874</v>
      </c>
      <c r="E36" s="163">
        <v>1314</v>
      </c>
      <c r="F36" s="164">
        <v>2765</v>
      </c>
      <c r="G36" s="127">
        <f t="shared" si="1"/>
        <v>218788</v>
      </c>
      <c r="H36" s="65"/>
    </row>
    <row r="37" spans="1:8" ht="14.5">
      <c r="A37" s="105">
        <v>2013</v>
      </c>
      <c r="B37" s="165">
        <v>237105</v>
      </c>
      <c r="C37" s="166">
        <v>6837</v>
      </c>
      <c r="D37" s="165">
        <v>1120</v>
      </c>
      <c r="E37" s="163">
        <v>1211</v>
      </c>
      <c r="F37" s="164">
        <v>2788</v>
      </c>
      <c r="G37" s="127">
        <f t="shared" si="1"/>
        <v>249061</v>
      </c>
      <c r="H37" s="65"/>
    </row>
    <row r="38" spans="1:8" ht="14.5">
      <c r="A38" s="105">
        <v>2014</v>
      </c>
      <c r="B38" s="165">
        <v>258571</v>
      </c>
      <c r="C38" s="166">
        <v>7878</v>
      </c>
      <c r="D38" s="165">
        <v>2558</v>
      </c>
      <c r="E38" s="163">
        <v>1154</v>
      </c>
      <c r="F38" s="164">
        <v>2614</v>
      </c>
      <c r="G38" s="127">
        <f t="shared" si="1"/>
        <v>272775</v>
      </c>
      <c r="H38" s="65"/>
    </row>
    <row r="39" spans="1:8" ht="14.5">
      <c r="A39" s="105">
        <v>2015</v>
      </c>
      <c r="B39" s="165">
        <v>300117</v>
      </c>
      <c r="C39" s="166">
        <v>13127</v>
      </c>
      <c r="D39" s="165">
        <v>2274</v>
      </c>
      <c r="E39" s="163">
        <v>2588</v>
      </c>
      <c r="F39" s="164">
        <v>4042</v>
      </c>
      <c r="G39" s="127">
        <f t="shared" si="1"/>
        <v>322148</v>
      </c>
      <c r="H39" s="65"/>
    </row>
    <row r="40" spans="1:8" ht="13.5" customHeight="1">
      <c r="A40" s="105">
        <v>2016</v>
      </c>
      <c r="B40" s="165">
        <v>302650</v>
      </c>
      <c r="C40" s="166">
        <v>15426</v>
      </c>
      <c r="D40" s="165">
        <v>832</v>
      </c>
      <c r="E40" s="163">
        <v>2663</v>
      </c>
      <c r="F40" s="164">
        <v>5398</v>
      </c>
      <c r="G40" s="127">
        <f t="shared" si="1"/>
        <v>326969</v>
      </c>
      <c r="H40" s="65"/>
    </row>
    <row r="41" spans="1:8" ht="13.5" customHeight="1">
      <c r="A41" s="105">
        <v>2017</v>
      </c>
      <c r="B41" s="165">
        <v>315551</v>
      </c>
      <c r="C41" s="166">
        <v>14413</v>
      </c>
      <c r="D41" s="165">
        <v>512</v>
      </c>
      <c r="E41" s="163">
        <v>2391</v>
      </c>
      <c r="F41" s="164">
        <v>4855</v>
      </c>
      <c r="G41" s="127">
        <f t="shared" si="1"/>
        <v>337722</v>
      </c>
      <c r="H41" s="65"/>
    </row>
    <row r="42" spans="1:8" ht="14.5">
      <c r="A42" s="105">
        <v>2018</v>
      </c>
      <c r="B42" s="165">
        <v>315226</v>
      </c>
      <c r="C42" s="166">
        <v>11926</v>
      </c>
      <c r="D42" s="165">
        <v>761</v>
      </c>
      <c r="E42" s="163">
        <v>2320</v>
      </c>
      <c r="F42" s="164">
        <v>4979</v>
      </c>
      <c r="G42" s="127">
        <f t="shared" si="1"/>
        <v>335212</v>
      </c>
      <c r="H42" s="65"/>
    </row>
    <row r="43" spans="1:8" ht="14.5">
      <c r="A43" s="105">
        <v>2019</v>
      </c>
      <c r="B43" s="165">
        <v>318082</v>
      </c>
      <c r="C43" s="166">
        <v>16594</v>
      </c>
      <c r="D43" s="165">
        <v>179</v>
      </c>
      <c r="E43" s="163">
        <v>3389</v>
      </c>
      <c r="F43" s="164">
        <v>6038</v>
      </c>
      <c r="G43" s="127">
        <f t="shared" si="1"/>
        <v>344282</v>
      </c>
      <c r="H43" s="58"/>
    </row>
    <row r="44" spans="1:8" ht="14.5">
      <c r="A44" s="105">
        <v>2020</v>
      </c>
      <c r="B44" s="165">
        <v>241180</v>
      </c>
      <c r="C44" s="166">
        <v>11708</v>
      </c>
      <c r="D44" s="165">
        <v>530</v>
      </c>
      <c r="E44" s="163">
        <v>2399</v>
      </c>
      <c r="F44" s="164">
        <v>5467</v>
      </c>
      <c r="G44" s="127">
        <f t="shared" si="1"/>
        <v>261284</v>
      </c>
      <c r="H44" s="167"/>
    </row>
    <row r="45" spans="1:8" ht="14.5">
      <c r="A45" s="105">
        <v>2021</v>
      </c>
      <c r="B45" s="165">
        <v>248016</v>
      </c>
      <c r="C45" s="166">
        <v>8039</v>
      </c>
      <c r="D45" s="165">
        <v>1111</v>
      </c>
      <c r="E45" s="163">
        <v>1874</v>
      </c>
      <c r="F45" s="164">
        <v>3477</v>
      </c>
      <c r="G45" s="127">
        <f t="shared" si="1"/>
        <v>262517</v>
      </c>
      <c r="H45" s="65"/>
    </row>
    <row r="46" spans="1:8" ht="14.5">
      <c r="A46" s="105">
        <v>2022</v>
      </c>
      <c r="B46" s="165">
        <v>38980</v>
      </c>
      <c r="C46" s="166">
        <v>1670</v>
      </c>
      <c r="D46" s="165">
        <v>47</v>
      </c>
      <c r="E46" s="163">
        <v>515</v>
      </c>
      <c r="F46" s="164">
        <v>1847</v>
      </c>
      <c r="G46" s="127">
        <f t="shared" si="1"/>
        <v>43059</v>
      </c>
      <c r="H46" s="65"/>
    </row>
    <row r="47" spans="1:8" ht="15" thickBot="1">
      <c r="A47" s="105">
        <v>2023</v>
      </c>
      <c r="B47" s="168">
        <v>317</v>
      </c>
      <c r="C47" s="169">
        <v>6</v>
      </c>
      <c r="D47" s="158"/>
      <c r="E47" s="170">
        <v>2</v>
      </c>
      <c r="F47" s="164">
        <v>100</v>
      </c>
      <c r="G47" s="127">
        <f t="shared" si="1"/>
        <v>425</v>
      </c>
      <c r="H47" s="167"/>
    </row>
    <row r="48" spans="1:8" ht="13.5" thickBot="1">
      <c r="A48" s="67" t="s">
        <v>27</v>
      </c>
      <c r="B48" s="135">
        <f t="shared" ref="B48:F48" si="2">SUM(B8:B47)</f>
        <v>3377696</v>
      </c>
      <c r="C48" s="156">
        <f t="shared" si="2"/>
        <v>133633</v>
      </c>
      <c r="D48" s="64">
        <f t="shared" si="2"/>
        <v>11687</v>
      </c>
      <c r="E48" s="57">
        <f t="shared" si="2"/>
        <v>29765</v>
      </c>
      <c r="F48" s="102">
        <f t="shared" si="2"/>
        <v>76769</v>
      </c>
      <c r="G48" s="157">
        <f>SUM(G8:G47)</f>
        <v>3629550</v>
      </c>
      <c r="H48" s="65"/>
    </row>
    <row r="49" spans="1:7">
      <c r="A49" s="65"/>
      <c r="B49" s="65"/>
      <c r="C49" s="65"/>
      <c r="D49" s="65"/>
      <c r="E49" s="65"/>
      <c r="F49" s="65"/>
      <c r="G49" s="65"/>
    </row>
    <row r="53" spans="1:7" ht="12.75" customHeight="1">
      <c r="A53" s="65"/>
      <c r="B53" s="65"/>
      <c r="C53" s="65"/>
      <c r="D53" s="65"/>
      <c r="E53" s="65"/>
      <c r="F53" s="65"/>
      <c r="G53" s="65"/>
    </row>
    <row r="67" spans="1:8" ht="13">
      <c r="A67" s="65"/>
      <c r="B67" s="65"/>
      <c r="C67" s="65"/>
      <c r="D67" s="59"/>
      <c r="E67" s="159"/>
      <c r="F67" s="159"/>
      <c r="G67" s="159"/>
      <c r="H67" s="159"/>
    </row>
    <row r="71" spans="1:8" ht="12.75" customHeight="1">
      <c r="A71" s="65"/>
      <c r="B71" s="65"/>
      <c r="C71" s="65"/>
      <c r="D71" s="65"/>
      <c r="E71" s="65"/>
      <c r="F71" s="65"/>
      <c r="G71" s="65"/>
      <c r="H71" s="65"/>
    </row>
    <row r="74" spans="1:8" ht="13">
      <c r="A74" s="236" t="s">
        <v>33</v>
      </c>
      <c r="B74" s="241" t="s">
        <v>34</v>
      </c>
      <c r="C74" s="241"/>
      <c r="D74" s="65"/>
      <c r="E74" s="65"/>
      <c r="F74" s="65"/>
      <c r="G74" s="65"/>
      <c r="H74" s="65"/>
    </row>
    <row r="75" spans="1:8" s="33" customFormat="1">
      <c r="A75" t="s">
        <v>28</v>
      </c>
      <c r="B75" t="s">
        <v>35</v>
      </c>
      <c r="C75" s="65"/>
      <c r="D75" s="65"/>
      <c r="E75" s="65"/>
      <c r="F75" s="65"/>
      <c r="G75" s="65"/>
      <c r="H75" s="65"/>
    </row>
    <row r="76" spans="1:8">
      <c r="A76" t="s">
        <v>30</v>
      </c>
      <c r="B76" t="s">
        <v>36</v>
      </c>
      <c r="C76" s="65"/>
      <c r="D76" s="65"/>
      <c r="E76" s="65"/>
      <c r="F76" s="65"/>
      <c r="G76" s="65"/>
      <c r="H76" s="65"/>
    </row>
    <row r="77" spans="1:8">
      <c r="A77" t="s">
        <v>29</v>
      </c>
      <c r="B77" t="s">
        <v>37</v>
      </c>
      <c r="C77" s="65"/>
      <c r="D77" s="65"/>
      <c r="E77" s="65"/>
      <c r="F77" s="65"/>
      <c r="G77" s="65"/>
      <c r="H77" s="65"/>
    </row>
    <row r="78" spans="1:8" ht="12.75" customHeight="1">
      <c r="A78" t="s">
        <v>31</v>
      </c>
      <c r="B78" t="s">
        <v>38</v>
      </c>
      <c r="C78" s="65"/>
      <c r="D78" s="65"/>
      <c r="E78" s="65"/>
      <c r="F78" s="65"/>
      <c r="G78" s="65"/>
      <c r="H78" s="65"/>
    </row>
    <row r="79" spans="1:8">
      <c r="A79" t="s">
        <v>32</v>
      </c>
      <c r="B79" t="s">
        <v>39</v>
      </c>
      <c r="C79" s="65"/>
      <c r="D79" s="65"/>
      <c r="E79" s="65"/>
      <c r="F79" s="65"/>
      <c r="G79" s="65"/>
      <c r="H79" s="65"/>
    </row>
  </sheetData>
  <mergeCells count="6">
    <mergeCell ref="B74:C74"/>
    <mergeCell ref="A4:H4"/>
    <mergeCell ref="A6:A7"/>
    <mergeCell ref="G6:G7"/>
    <mergeCell ref="D6:F6"/>
    <mergeCell ref="B6:C6"/>
  </mergeCells>
  <phoneticPr fontId="3" type="noConversion"/>
  <pageMargins left="0.75" right="0.75" top="1" bottom="1" header="0.5" footer="0.5"/>
  <pageSetup scale="65" orientation="portrait" r:id="rId1"/>
  <headerFooter alignWithMargins="0">
    <oddFooter>&amp;C&amp;14B-&amp;P-4</oddFooter>
  </headerFooter>
  <ignoredErrors>
    <ignoredError sqref="G8:G36 G37:G4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K69"/>
  <sheetViews>
    <sheetView zoomScaleNormal="100" workbookViewId="0"/>
  </sheetViews>
  <sheetFormatPr defaultColWidth="9.1796875" defaultRowHeight="12.5"/>
  <cols>
    <col min="1" max="1" width="10.453125" style="27" customWidth="1"/>
    <col min="2" max="2" width="13.453125" style="27" customWidth="1"/>
    <col min="3" max="3" width="10.54296875" style="27" customWidth="1"/>
    <col min="4" max="4" width="9.1796875" style="27"/>
    <col min="5" max="6" width="8.54296875" style="27" customWidth="1"/>
    <col min="7" max="7" width="11.54296875" style="27" bestFit="1" customWidth="1"/>
    <col min="8" max="8" width="12" style="27" customWidth="1"/>
    <col min="9" max="16384" width="9.1796875" style="27"/>
  </cols>
  <sheetData>
    <row r="1" spans="1:8" ht="18">
      <c r="A1" s="11" t="s">
        <v>21</v>
      </c>
      <c r="B1" s="65"/>
      <c r="C1" s="65"/>
      <c r="D1" s="65"/>
      <c r="E1" s="65"/>
      <c r="F1" s="65"/>
      <c r="G1" s="65"/>
      <c r="H1" s="65"/>
    </row>
    <row r="2" spans="1:8" ht="12.75" customHeight="1">
      <c r="A2" s="250" t="s">
        <v>40</v>
      </c>
      <c r="B2" s="250"/>
      <c r="C2" s="250"/>
      <c r="D2" s="250"/>
      <c r="E2" s="250"/>
      <c r="F2" s="250"/>
      <c r="G2" s="250"/>
      <c r="H2" s="250"/>
    </row>
    <row r="3" spans="1:8" ht="12.75" customHeight="1">
      <c r="A3" s="250"/>
      <c r="B3" s="250"/>
      <c r="C3" s="250"/>
      <c r="D3" s="250"/>
      <c r="E3" s="250"/>
      <c r="F3" s="250"/>
      <c r="G3" s="250"/>
      <c r="H3" s="250"/>
    </row>
    <row r="4" spans="1:8" ht="13" thickBot="1">
      <c r="A4" s="65"/>
      <c r="B4" s="65"/>
      <c r="C4" s="65"/>
      <c r="D4" s="65"/>
      <c r="E4" s="65"/>
      <c r="F4" s="65"/>
      <c r="G4" s="65"/>
      <c r="H4" s="65"/>
    </row>
    <row r="5" spans="1:8" ht="12.75" customHeight="1">
      <c r="A5" s="243" t="s">
        <v>24</v>
      </c>
      <c r="B5" s="248" t="s">
        <v>25</v>
      </c>
      <c r="C5" s="248"/>
      <c r="D5" s="247" t="s">
        <v>26</v>
      </c>
      <c r="E5" s="248"/>
      <c r="F5" s="249"/>
      <c r="G5" s="251" t="s">
        <v>27</v>
      </c>
      <c r="H5" s="65"/>
    </row>
    <row r="6" spans="1:8" ht="12.75" customHeight="1" thickBot="1">
      <c r="A6" s="244"/>
      <c r="B6" s="106" t="s">
        <v>28</v>
      </c>
      <c r="C6" s="107" t="s">
        <v>29</v>
      </c>
      <c r="D6" s="108" t="s">
        <v>30</v>
      </c>
      <c r="E6" s="109" t="s">
        <v>31</v>
      </c>
      <c r="F6" s="110" t="s">
        <v>32</v>
      </c>
      <c r="G6" s="252"/>
      <c r="H6" s="47"/>
    </row>
    <row r="7" spans="1:8" ht="12.75" customHeight="1">
      <c r="A7" s="104">
        <v>1984</v>
      </c>
      <c r="B7" s="92"/>
      <c r="C7" s="137"/>
      <c r="D7" s="142"/>
      <c r="E7" s="171">
        <v>2</v>
      </c>
      <c r="F7" s="172">
        <v>70</v>
      </c>
      <c r="G7" s="173">
        <f t="shared" ref="G7:G46" si="0">SUM(B7:F7)</f>
        <v>72</v>
      </c>
      <c r="H7" s="48"/>
    </row>
    <row r="8" spans="1:8" ht="14.5">
      <c r="A8" s="105">
        <v>1985</v>
      </c>
      <c r="B8" s="93"/>
      <c r="C8" s="101"/>
      <c r="D8" s="143"/>
      <c r="E8" s="174">
        <v>2</v>
      </c>
      <c r="F8" s="175">
        <v>175</v>
      </c>
      <c r="G8" s="127">
        <f t="shared" si="0"/>
        <v>177</v>
      </c>
      <c r="H8" s="48"/>
    </row>
    <row r="9" spans="1:8" ht="14.5">
      <c r="A9" s="105">
        <v>1986</v>
      </c>
      <c r="B9" s="93"/>
      <c r="C9" s="101"/>
      <c r="D9" s="143"/>
      <c r="E9" s="174">
        <v>8</v>
      </c>
      <c r="F9" s="175">
        <v>218</v>
      </c>
      <c r="G9" s="127">
        <f t="shared" si="0"/>
        <v>226</v>
      </c>
      <c r="H9" s="48"/>
    </row>
    <row r="10" spans="1:8" ht="14.5">
      <c r="A10" s="105">
        <v>1987</v>
      </c>
      <c r="B10" s="93"/>
      <c r="C10" s="101"/>
      <c r="D10" s="143"/>
      <c r="E10" s="174">
        <v>18</v>
      </c>
      <c r="F10" s="175">
        <v>369</v>
      </c>
      <c r="G10" s="127">
        <f t="shared" si="0"/>
        <v>387</v>
      </c>
      <c r="H10" s="48"/>
    </row>
    <row r="11" spans="1:8" ht="14.5">
      <c r="A11" s="105">
        <v>1988</v>
      </c>
      <c r="B11" s="93"/>
      <c r="C11" s="101"/>
      <c r="D11" s="143"/>
      <c r="E11" s="174">
        <v>14</v>
      </c>
      <c r="F11" s="175">
        <v>311</v>
      </c>
      <c r="G11" s="127">
        <f t="shared" si="0"/>
        <v>325</v>
      </c>
      <c r="H11" s="48"/>
    </row>
    <row r="12" spans="1:8" ht="14.5">
      <c r="A12" s="105">
        <v>1989</v>
      </c>
      <c r="B12" s="93"/>
      <c r="C12" s="101"/>
      <c r="D12" s="143"/>
      <c r="E12" s="174">
        <v>17</v>
      </c>
      <c r="F12" s="175">
        <v>258</v>
      </c>
      <c r="G12" s="127">
        <f t="shared" si="0"/>
        <v>275</v>
      </c>
      <c r="H12" s="48"/>
    </row>
    <row r="13" spans="1:8" ht="14.5">
      <c r="A13" s="105">
        <v>1990</v>
      </c>
      <c r="B13" s="93"/>
      <c r="C13" s="101"/>
      <c r="D13" s="143"/>
      <c r="E13" s="174">
        <v>7</v>
      </c>
      <c r="F13" s="175">
        <v>199</v>
      </c>
      <c r="G13" s="127">
        <f t="shared" si="0"/>
        <v>206</v>
      </c>
      <c r="H13" s="48"/>
    </row>
    <row r="14" spans="1:8" ht="14.5">
      <c r="A14" s="105">
        <v>1991</v>
      </c>
      <c r="B14" s="93"/>
      <c r="C14" s="101"/>
      <c r="D14" s="143"/>
      <c r="E14" s="174">
        <v>5</v>
      </c>
      <c r="F14" s="175">
        <v>180</v>
      </c>
      <c r="G14" s="127">
        <f t="shared" si="0"/>
        <v>185</v>
      </c>
      <c r="H14" s="48"/>
    </row>
    <row r="15" spans="1:8" ht="14.5">
      <c r="A15" s="105">
        <v>1992</v>
      </c>
      <c r="B15" s="93"/>
      <c r="C15" s="101"/>
      <c r="D15" s="143"/>
      <c r="E15" s="174">
        <v>8</v>
      </c>
      <c r="F15" s="175">
        <v>194</v>
      </c>
      <c r="G15" s="127">
        <f t="shared" si="0"/>
        <v>202</v>
      </c>
      <c r="H15" s="48"/>
    </row>
    <row r="16" spans="1:8" ht="14.5">
      <c r="A16" s="105">
        <v>1993</v>
      </c>
      <c r="B16" s="93"/>
      <c r="C16" s="101"/>
      <c r="D16" s="143"/>
      <c r="E16" s="174">
        <v>16</v>
      </c>
      <c r="F16" s="175">
        <v>308</v>
      </c>
      <c r="G16" s="127">
        <f t="shared" si="0"/>
        <v>324</v>
      </c>
      <c r="H16" s="48"/>
    </row>
    <row r="17" spans="1:8" ht="14.5">
      <c r="A17" s="105">
        <v>1994</v>
      </c>
      <c r="B17" s="93"/>
      <c r="C17" s="101"/>
      <c r="D17" s="143"/>
      <c r="E17" s="174">
        <v>51</v>
      </c>
      <c r="F17" s="175">
        <v>443</v>
      </c>
      <c r="G17" s="127">
        <f t="shared" si="0"/>
        <v>494</v>
      </c>
      <c r="H17" s="48"/>
    </row>
    <row r="18" spans="1:8" ht="14.5">
      <c r="A18" s="105">
        <v>1995</v>
      </c>
      <c r="B18" s="93"/>
      <c r="C18" s="101"/>
      <c r="D18" s="143"/>
      <c r="E18" s="174">
        <v>56</v>
      </c>
      <c r="F18" s="175">
        <v>693</v>
      </c>
      <c r="G18" s="127">
        <f t="shared" si="0"/>
        <v>749</v>
      </c>
      <c r="H18" s="48"/>
    </row>
    <row r="19" spans="1:8" ht="14.5">
      <c r="A19" s="105">
        <v>1996</v>
      </c>
      <c r="B19" s="93"/>
      <c r="C19" s="101"/>
      <c r="D19" s="143"/>
      <c r="E19" s="174">
        <v>58</v>
      </c>
      <c r="F19" s="175">
        <v>717</v>
      </c>
      <c r="G19" s="127">
        <f t="shared" si="0"/>
        <v>775</v>
      </c>
      <c r="H19" s="48"/>
    </row>
    <row r="20" spans="1:8" ht="14.5">
      <c r="A20" s="105">
        <v>1997</v>
      </c>
      <c r="B20" s="93"/>
      <c r="C20" s="101"/>
      <c r="D20" s="143"/>
      <c r="E20" s="174">
        <v>120</v>
      </c>
      <c r="F20" s="175">
        <v>857</v>
      </c>
      <c r="G20" s="127">
        <f t="shared" si="0"/>
        <v>977</v>
      </c>
      <c r="H20" s="48"/>
    </row>
    <row r="21" spans="1:8" ht="14.5">
      <c r="A21" s="105">
        <v>1998</v>
      </c>
      <c r="B21" s="93"/>
      <c r="C21" s="101"/>
      <c r="D21" s="143"/>
      <c r="E21" s="174">
        <v>66</v>
      </c>
      <c r="F21" s="175">
        <v>1006</v>
      </c>
      <c r="G21" s="127">
        <f t="shared" si="0"/>
        <v>1072</v>
      </c>
      <c r="H21" s="48"/>
    </row>
    <row r="22" spans="1:8" ht="14.5">
      <c r="A22" s="105">
        <v>1999</v>
      </c>
      <c r="B22" s="93"/>
      <c r="C22" s="101"/>
      <c r="D22" s="143"/>
      <c r="E22" s="174">
        <v>249</v>
      </c>
      <c r="F22" s="175">
        <v>1435</v>
      </c>
      <c r="G22" s="127">
        <f t="shared" si="0"/>
        <v>1684</v>
      </c>
      <c r="H22" s="48"/>
    </row>
    <row r="23" spans="1:8" ht="14.5">
      <c r="A23" s="105">
        <v>2000</v>
      </c>
      <c r="B23" s="93"/>
      <c r="C23" s="101"/>
      <c r="D23" s="143"/>
      <c r="E23" s="174">
        <v>277</v>
      </c>
      <c r="F23" s="175">
        <v>1814</v>
      </c>
      <c r="G23" s="127">
        <f t="shared" si="0"/>
        <v>2091</v>
      </c>
      <c r="H23" s="48"/>
    </row>
    <row r="24" spans="1:8" ht="14.5">
      <c r="A24" s="105">
        <v>2001</v>
      </c>
      <c r="B24" s="93"/>
      <c r="C24" s="101"/>
      <c r="D24" s="143"/>
      <c r="E24" s="174">
        <v>287</v>
      </c>
      <c r="F24" s="175">
        <v>1586</v>
      </c>
      <c r="G24" s="127">
        <f t="shared" si="0"/>
        <v>1873</v>
      </c>
      <c r="H24" s="48"/>
    </row>
    <row r="25" spans="1:8" ht="14.5">
      <c r="A25" s="105">
        <v>2002</v>
      </c>
      <c r="B25" s="93"/>
      <c r="C25" s="101"/>
      <c r="D25" s="143"/>
      <c r="E25" s="174">
        <v>325</v>
      </c>
      <c r="F25" s="175">
        <v>1483</v>
      </c>
      <c r="G25" s="127">
        <f t="shared" si="0"/>
        <v>1808</v>
      </c>
      <c r="H25" s="48"/>
    </row>
    <row r="26" spans="1:8" ht="14.5">
      <c r="A26" s="105">
        <v>2003</v>
      </c>
      <c r="B26" s="93"/>
      <c r="C26" s="101"/>
      <c r="D26" s="143"/>
      <c r="E26" s="174">
        <v>319</v>
      </c>
      <c r="F26" s="175">
        <v>1659</v>
      </c>
      <c r="G26" s="127">
        <f t="shared" si="0"/>
        <v>1978</v>
      </c>
      <c r="H26" s="48"/>
    </row>
    <row r="27" spans="1:8" ht="14.5">
      <c r="A27" s="105">
        <v>2004</v>
      </c>
      <c r="B27" s="93"/>
      <c r="C27" s="101"/>
      <c r="D27" s="143"/>
      <c r="E27" s="174">
        <v>442</v>
      </c>
      <c r="F27" s="175">
        <v>2354</v>
      </c>
      <c r="G27" s="127">
        <f t="shared" si="0"/>
        <v>2796</v>
      </c>
      <c r="H27" s="48"/>
    </row>
    <row r="28" spans="1:8" ht="14.5">
      <c r="A28" s="105">
        <v>2005</v>
      </c>
      <c r="B28" s="93"/>
      <c r="C28" s="101"/>
      <c r="D28" s="143"/>
      <c r="E28" s="174">
        <v>767</v>
      </c>
      <c r="F28" s="175">
        <v>3092</v>
      </c>
      <c r="G28" s="127">
        <f t="shared" si="0"/>
        <v>3859</v>
      </c>
      <c r="H28" s="48"/>
    </row>
    <row r="29" spans="1:8" ht="14.5">
      <c r="A29" s="105">
        <v>2006</v>
      </c>
      <c r="B29" s="93"/>
      <c r="C29" s="101"/>
      <c r="D29" s="143"/>
      <c r="E29" s="174">
        <v>1140</v>
      </c>
      <c r="F29" s="175">
        <v>3251</v>
      </c>
      <c r="G29" s="127">
        <f t="shared" si="0"/>
        <v>4391</v>
      </c>
      <c r="H29" s="48"/>
    </row>
    <row r="30" spans="1:8" ht="14.5">
      <c r="A30" s="105">
        <v>2007</v>
      </c>
      <c r="B30" s="93"/>
      <c r="C30" s="101"/>
      <c r="D30" s="143"/>
      <c r="E30" s="174">
        <v>541</v>
      </c>
      <c r="F30" s="175">
        <v>3729</v>
      </c>
      <c r="G30" s="127">
        <f t="shared" si="0"/>
        <v>4270</v>
      </c>
      <c r="H30" s="48"/>
    </row>
    <row r="31" spans="1:8" ht="14.5">
      <c r="A31" s="105">
        <v>2008</v>
      </c>
      <c r="B31" s="176">
        <v>146580</v>
      </c>
      <c r="C31" s="177">
        <v>5781</v>
      </c>
      <c r="D31" s="176">
        <v>77</v>
      </c>
      <c r="E31" s="174">
        <v>1299</v>
      </c>
      <c r="F31" s="175">
        <v>2018</v>
      </c>
      <c r="G31" s="127">
        <f t="shared" si="0"/>
        <v>155755</v>
      </c>
      <c r="H31" s="48"/>
    </row>
    <row r="32" spans="1:8" ht="14.5">
      <c r="A32" s="105">
        <v>2009</v>
      </c>
      <c r="B32" s="176">
        <v>127345</v>
      </c>
      <c r="C32" s="177">
        <v>4304</v>
      </c>
      <c r="D32" s="176">
        <v>119</v>
      </c>
      <c r="E32" s="174">
        <v>430</v>
      </c>
      <c r="F32" s="175">
        <v>1514</v>
      </c>
      <c r="G32" s="127">
        <f t="shared" si="0"/>
        <v>133712</v>
      </c>
      <c r="H32" s="48"/>
    </row>
    <row r="33" spans="1:11" ht="14.5">
      <c r="A33" s="105">
        <v>2010</v>
      </c>
      <c r="B33" s="176">
        <v>172862</v>
      </c>
      <c r="C33" s="177">
        <v>4324</v>
      </c>
      <c r="D33" s="176">
        <v>251</v>
      </c>
      <c r="E33" s="174">
        <v>495</v>
      </c>
      <c r="F33" s="175">
        <v>1514</v>
      </c>
      <c r="G33" s="127">
        <f t="shared" si="0"/>
        <v>179446</v>
      </c>
      <c r="H33" s="48"/>
      <c r="I33" s="65"/>
      <c r="J33" s="65"/>
      <c r="K33" s="65"/>
    </row>
    <row r="34" spans="1:11" ht="14.5">
      <c r="A34" s="105">
        <v>2011</v>
      </c>
      <c r="B34" s="176">
        <v>194659</v>
      </c>
      <c r="C34" s="177">
        <v>7614</v>
      </c>
      <c r="D34" s="176">
        <v>617</v>
      </c>
      <c r="E34" s="174">
        <v>1563</v>
      </c>
      <c r="F34" s="175">
        <v>1804</v>
      </c>
      <c r="G34" s="127">
        <f t="shared" si="0"/>
        <v>206257</v>
      </c>
      <c r="H34" s="48"/>
      <c r="I34" s="65"/>
      <c r="J34" s="65"/>
      <c r="K34" s="65"/>
    </row>
    <row r="35" spans="1:11" ht="14.5">
      <c r="A35" s="105">
        <v>2012</v>
      </c>
      <c r="B35" s="176">
        <v>218732</v>
      </c>
      <c r="C35" s="177">
        <v>7928</v>
      </c>
      <c r="D35" s="176">
        <v>1031</v>
      </c>
      <c r="E35" s="174">
        <v>1576</v>
      </c>
      <c r="F35" s="175">
        <v>2814</v>
      </c>
      <c r="G35" s="127">
        <f t="shared" si="0"/>
        <v>232081</v>
      </c>
      <c r="H35" s="65"/>
      <c r="I35" s="65"/>
      <c r="J35" s="65"/>
      <c r="K35" s="65"/>
    </row>
    <row r="36" spans="1:11" ht="14.5">
      <c r="A36" s="105">
        <v>2013</v>
      </c>
      <c r="B36" s="176">
        <v>248352</v>
      </c>
      <c r="C36" s="177">
        <v>7666</v>
      </c>
      <c r="D36" s="176">
        <v>1284</v>
      </c>
      <c r="E36" s="174">
        <v>1464</v>
      </c>
      <c r="F36" s="175">
        <v>2821</v>
      </c>
      <c r="G36" s="127">
        <f t="shared" si="0"/>
        <v>261587</v>
      </c>
      <c r="H36" s="65"/>
      <c r="I36" s="219"/>
      <c r="J36"/>
      <c r="K36" s="65"/>
    </row>
    <row r="37" spans="1:11" ht="14.5">
      <c r="A37" s="105">
        <v>2014</v>
      </c>
      <c r="B37" s="176">
        <v>268714</v>
      </c>
      <c r="C37" s="177">
        <v>8779</v>
      </c>
      <c r="D37" s="176">
        <v>2844</v>
      </c>
      <c r="E37" s="174">
        <v>1399</v>
      </c>
      <c r="F37" s="175">
        <v>2657</v>
      </c>
      <c r="G37" s="127">
        <f t="shared" si="0"/>
        <v>284393</v>
      </c>
      <c r="H37" s="65"/>
      <c r="I37" s="219"/>
      <c r="J37"/>
      <c r="K37" s="167"/>
    </row>
    <row r="38" spans="1:11" ht="14.5">
      <c r="A38" s="105">
        <v>2015</v>
      </c>
      <c r="B38" s="176">
        <v>309931</v>
      </c>
      <c r="C38" s="177">
        <v>14242</v>
      </c>
      <c r="D38" s="176">
        <v>2420</v>
      </c>
      <c r="E38" s="174">
        <v>3074</v>
      </c>
      <c r="F38" s="175">
        <v>4089</v>
      </c>
      <c r="G38" s="127">
        <f t="shared" si="0"/>
        <v>333756</v>
      </c>
      <c r="H38" s="65"/>
      <c r="I38" s="219"/>
      <c r="J38"/>
      <c r="K38" s="167"/>
    </row>
    <row r="39" spans="1:11" ht="14.5">
      <c r="A39" s="105">
        <v>2016</v>
      </c>
      <c r="B39" s="176">
        <v>310491</v>
      </c>
      <c r="C39" s="177">
        <v>16300</v>
      </c>
      <c r="D39" s="176">
        <v>916</v>
      </c>
      <c r="E39" s="174">
        <v>3057</v>
      </c>
      <c r="F39" s="175">
        <v>5450</v>
      </c>
      <c r="G39" s="127">
        <f t="shared" si="0"/>
        <v>336214</v>
      </c>
      <c r="H39" s="65"/>
      <c r="I39" s="219"/>
      <c r="J39"/>
      <c r="K39" s="167"/>
    </row>
    <row r="40" spans="1:11" ht="14.5">
      <c r="A40" s="105">
        <v>2017</v>
      </c>
      <c r="B40" s="176">
        <v>322343</v>
      </c>
      <c r="C40" s="177">
        <v>15048</v>
      </c>
      <c r="D40" s="176">
        <v>544</v>
      </c>
      <c r="E40" s="174">
        <v>2742</v>
      </c>
      <c r="F40" s="175">
        <v>4890</v>
      </c>
      <c r="G40" s="127">
        <f t="shared" si="0"/>
        <v>345567</v>
      </c>
      <c r="H40" s="65"/>
      <c r="I40" s="219"/>
      <c r="J40"/>
      <c r="K40" s="167"/>
    </row>
    <row r="41" spans="1:11" ht="14.5">
      <c r="A41" s="105">
        <v>2018</v>
      </c>
      <c r="B41" s="176">
        <v>321285</v>
      </c>
      <c r="C41" s="177">
        <v>12318</v>
      </c>
      <c r="D41" s="176">
        <v>843</v>
      </c>
      <c r="E41" s="174">
        <v>2605</v>
      </c>
      <c r="F41" s="175">
        <v>5015</v>
      </c>
      <c r="G41" s="127">
        <f t="shared" si="0"/>
        <v>342066</v>
      </c>
      <c r="H41" s="65"/>
      <c r="I41" s="219"/>
      <c r="J41"/>
      <c r="K41" s="167"/>
    </row>
    <row r="42" spans="1:11" ht="12.75" customHeight="1">
      <c r="A42" s="105">
        <v>2019</v>
      </c>
      <c r="B42" s="176">
        <v>324425</v>
      </c>
      <c r="C42" s="177">
        <v>17044</v>
      </c>
      <c r="D42" s="176">
        <v>189</v>
      </c>
      <c r="E42" s="174">
        <v>3690</v>
      </c>
      <c r="F42" s="175">
        <v>6069</v>
      </c>
      <c r="G42" s="127">
        <f t="shared" si="0"/>
        <v>351417</v>
      </c>
      <c r="H42" s="65" t="s">
        <v>20</v>
      </c>
      <c r="I42" s="219"/>
      <c r="J42"/>
      <c r="K42" s="167"/>
    </row>
    <row r="43" spans="1:11" ht="14.5">
      <c r="A43" s="105">
        <v>2020</v>
      </c>
      <c r="B43" s="176">
        <v>244766</v>
      </c>
      <c r="C43" s="177">
        <v>12067</v>
      </c>
      <c r="D43" s="176">
        <v>571</v>
      </c>
      <c r="E43" s="174">
        <v>2621</v>
      </c>
      <c r="F43" s="175">
        <v>5481</v>
      </c>
      <c r="G43" s="127">
        <f t="shared" si="0"/>
        <v>265506</v>
      </c>
      <c r="H43" s="65"/>
      <c r="I43" s="219"/>
      <c r="J43"/>
      <c r="K43" s="167"/>
    </row>
    <row r="44" spans="1:11" ht="14.5">
      <c r="A44" s="105">
        <v>2021</v>
      </c>
      <c r="B44" s="176">
        <v>250943</v>
      </c>
      <c r="C44" s="177">
        <v>8298</v>
      </c>
      <c r="D44" s="176">
        <v>1176</v>
      </c>
      <c r="E44" s="174">
        <v>2021</v>
      </c>
      <c r="F44" s="175">
        <v>3487</v>
      </c>
      <c r="G44" s="127">
        <f t="shared" si="0"/>
        <v>265925</v>
      </c>
      <c r="H44" s="178"/>
      <c r="I44" s="219"/>
      <c r="J44"/>
      <c r="K44" s="167"/>
    </row>
    <row r="45" spans="1:11" ht="14.5">
      <c r="A45" s="105">
        <v>2022</v>
      </c>
      <c r="B45" s="176">
        <v>39661</v>
      </c>
      <c r="C45" s="177">
        <v>1763</v>
      </c>
      <c r="D45" s="176">
        <v>51</v>
      </c>
      <c r="E45" s="174">
        <v>552</v>
      </c>
      <c r="F45" s="175">
        <v>1850</v>
      </c>
      <c r="G45" s="127">
        <f t="shared" si="0"/>
        <v>43877</v>
      </c>
      <c r="H45" s="65"/>
      <c r="I45" s="219"/>
      <c r="J45"/>
      <c r="K45" s="167"/>
    </row>
    <row r="46" spans="1:11" ht="15" thickBot="1">
      <c r="A46" s="105">
        <v>2023</v>
      </c>
      <c r="B46" s="179">
        <v>370</v>
      </c>
      <c r="C46" s="180">
        <v>7</v>
      </c>
      <c r="D46" s="144"/>
      <c r="E46" s="181">
        <v>2</v>
      </c>
      <c r="F46" s="182">
        <v>100</v>
      </c>
      <c r="G46" s="127">
        <f t="shared" si="0"/>
        <v>479</v>
      </c>
      <c r="H46" s="65"/>
      <c r="I46" s="219"/>
      <c r="J46"/>
      <c r="K46" s="167"/>
    </row>
    <row r="47" spans="1:11" ht="13.5" thickBot="1">
      <c r="A47" s="67" t="s">
        <v>27</v>
      </c>
      <c r="B47" s="135">
        <f t="shared" ref="B47:G47" si="1">SUM(B7:B46)</f>
        <v>3501459</v>
      </c>
      <c r="C47" s="136">
        <f t="shared" si="1"/>
        <v>143483</v>
      </c>
      <c r="D47" s="140">
        <f t="shared" si="1"/>
        <v>12933</v>
      </c>
      <c r="E47" s="141">
        <f t="shared" si="1"/>
        <v>33385</v>
      </c>
      <c r="F47" s="136">
        <f t="shared" si="1"/>
        <v>77974</v>
      </c>
      <c r="G47" s="103">
        <f t="shared" si="1"/>
        <v>3769234</v>
      </c>
      <c r="H47" s="65"/>
      <c r="I47" s="65"/>
      <c r="J47" s="65"/>
      <c r="K47" s="65"/>
    </row>
    <row r="48" spans="1:11">
      <c r="A48" s="65"/>
      <c r="B48" s="65"/>
      <c r="C48" s="65"/>
      <c r="D48" s="65"/>
      <c r="E48" s="65"/>
      <c r="F48" s="65"/>
      <c r="G48" s="65"/>
      <c r="H48" s="65"/>
      <c r="I48" s="65"/>
      <c r="J48" s="65"/>
      <c r="K48" s="65"/>
    </row>
    <row r="60" spans="1:7" ht="12.75" customHeight="1">
      <c r="A60" s="65"/>
      <c r="B60" s="65"/>
      <c r="C60" s="65"/>
      <c r="D60" s="65"/>
      <c r="E60" s="65"/>
      <c r="F60" s="65"/>
      <c r="G60" s="65"/>
    </row>
    <row r="66" spans="5:5">
      <c r="E66" s="65"/>
    </row>
    <row r="69" spans="5:5">
      <c r="E69" s="65"/>
    </row>
  </sheetData>
  <mergeCells count="5">
    <mergeCell ref="A2:H3"/>
    <mergeCell ref="A5:A6"/>
    <mergeCell ref="B5:C5"/>
    <mergeCell ref="D5:F5"/>
    <mergeCell ref="G5:G6"/>
  </mergeCells>
  <phoneticPr fontId="3" type="noConversion"/>
  <pageMargins left="0.75" right="0.75" top="1" bottom="1" header="0.5" footer="0.5"/>
  <pageSetup scale="78" orientation="portrait" r:id="rId1"/>
  <headerFooter alignWithMargins="0">
    <oddFooter>&amp;C&amp;14B-&amp;P-4</oddFooter>
  </headerFooter>
  <ignoredErrors>
    <ignoredError sqref="G7:G33 G34:G4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U29"/>
  <sheetViews>
    <sheetView zoomScaleNormal="100" workbookViewId="0"/>
  </sheetViews>
  <sheetFormatPr defaultColWidth="10.81640625" defaultRowHeight="12.5"/>
  <cols>
    <col min="1" max="2" width="11" style="66" bestFit="1" customWidth="1"/>
    <col min="3" max="3" width="13" style="66" customWidth="1"/>
    <col min="4" max="4" width="10.81640625" style="66" customWidth="1"/>
    <col min="5" max="5" width="11" style="66" bestFit="1" customWidth="1"/>
    <col min="6" max="6" width="14" style="66" customWidth="1"/>
    <col min="7" max="7" width="9.54296875" style="66" customWidth="1"/>
    <col min="8" max="8" width="9.26953125" style="66" customWidth="1"/>
    <col min="9" max="9" width="9.7265625" style="66" customWidth="1"/>
    <col min="10" max="12" width="11" style="66" bestFit="1" customWidth="1"/>
    <col min="13" max="16" width="9.26953125" style="66" customWidth="1"/>
    <col min="17" max="17" width="10.54296875" style="66" bestFit="1" customWidth="1"/>
    <col min="18" max="18" width="13.1796875" style="66" customWidth="1"/>
    <col min="19" max="19" width="10.453125" style="66" customWidth="1"/>
    <col min="20" max="21" width="11" style="66" bestFit="1" customWidth="1"/>
    <col min="22" max="22" width="10.453125" style="66" customWidth="1"/>
    <col min="23" max="23" width="12.453125" style="66" customWidth="1"/>
    <col min="24" max="24" width="12.54296875" style="66" bestFit="1" customWidth="1"/>
    <col min="25" max="25" width="11" style="66" customWidth="1"/>
    <col min="26" max="16384" width="10.81640625" style="66"/>
  </cols>
  <sheetData>
    <row r="1" spans="1:20" ht="25">
      <c r="A1" s="37" t="s">
        <v>21</v>
      </c>
    </row>
    <row r="2" spans="1:20" ht="18">
      <c r="A2" s="12" t="s">
        <v>41</v>
      </c>
      <c r="B2" s="1"/>
      <c r="C2" s="1"/>
      <c r="D2" s="1"/>
      <c r="E2" s="1"/>
      <c r="F2" s="1"/>
      <c r="G2" s="1"/>
      <c r="H2" s="1"/>
      <c r="I2" s="1"/>
      <c r="J2" s="1"/>
      <c r="K2" s="1"/>
      <c r="L2" s="1"/>
      <c r="M2" s="1"/>
      <c r="N2" s="1"/>
      <c r="O2" s="1"/>
      <c r="P2" s="1"/>
      <c r="Q2" s="1"/>
      <c r="R2" s="1"/>
      <c r="S2" s="1"/>
      <c r="T2" s="1"/>
    </row>
    <row r="3" spans="1:20" ht="14">
      <c r="A3" s="10"/>
      <c r="B3" s="1"/>
      <c r="C3" s="1"/>
      <c r="D3" s="1"/>
      <c r="E3" s="1"/>
      <c r="F3" s="1"/>
      <c r="G3" s="1"/>
      <c r="H3" s="1"/>
      <c r="I3" s="1"/>
      <c r="J3" s="1"/>
      <c r="K3" s="1"/>
      <c r="L3" s="1"/>
      <c r="M3" s="1"/>
      <c r="N3" s="1"/>
      <c r="O3" s="1"/>
      <c r="P3" s="1"/>
      <c r="Q3" s="1"/>
      <c r="R3" s="1"/>
      <c r="S3" s="1"/>
    </row>
    <row r="4" spans="1:20" ht="12.75" customHeight="1">
      <c r="A4" s="253" t="s">
        <v>42</v>
      </c>
      <c r="B4" s="253"/>
      <c r="C4" s="253"/>
      <c r="D4" s="253"/>
      <c r="E4" s="253"/>
      <c r="F4" s="253"/>
      <c r="G4" s="253"/>
      <c r="H4" s="253"/>
      <c r="I4" s="253"/>
      <c r="J4" s="253"/>
      <c r="K4" s="253"/>
      <c r="L4" s="253"/>
      <c r="M4" s="253"/>
      <c r="N4" s="253"/>
      <c r="O4" s="253"/>
      <c r="P4" s="253"/>
      <c r="Q4" s="253"/>
      <c r="R4" s="253"/>
      <c r="S4" s="253"/>
    </row>
    <row r="5" spans="1:20">
      <c r="A5" s="253"/>
      <c r="B5" s="253"/>
      <c r="C5" s="253"/>
      <c r="D5" s="253"/>
      <c r="E5" s="253"/>
      <c r="F5" s="253"/>
      <c r="G5" s="253"/>
      <c r="H5" s="253"/>
      <c r="I5" s="253"/>
      <c r="J5" s="253"/>
      <c r="K5" s="253"/>
      <c r="L5" s="253"/>
      <c r="M5" s="253"/>
      <c r="N5" s="253"/>
      <c r="O5" s="253"/>
      <c r="P5" s="253"/>
      <c r="Q5" s="253"/>
      <c r="R5" s="253"/>
      <c r="S5" s="253"/>
    </row>
    <row r="6" spans="1:20">
      <c r="A6" s="70"/>
      <c r="B6" s="70"/>
      <c r="C6" s="70"/>
      <c r="D6" s="70"/>
      <c r="E6" s="70"/>
      <c r="F6" s="70"/>
      <c r="G6" s="70"/>
      <c r="H6" s="70"/>
      <c r="I6" s="70"/>
      <c r="J6" s="70"/>
      <c r="K6" s="70"/>
      <c r="L6" s="70"/>
      <c r="M6" s="70"/>
      <c r="N6" s="70"/>
      <c r="O6" s="70"/>
      <c r="P6" s="70"/>
      <c r="Q6" s="70"/>
      <c r="R6" s="70"/>
      <c r="S6" s="70"/>
    </row>
    <row r="7" spans="1:20" ht="13" thickBot="1">
      <c r="A7" s="14" t="s">
        <v>20</v>
      </c>
    </row>
    <row r="8" spans="1:20" ht="13.5" customHeight="1" thickBot="1">
      <c r="A8" s="254" t="s">
        <v>43</v>
      </c>
      <c r="B8" s="256" t="s">
        <v>28</v>
      </c>
      <c r="C8" s="257"/>
      <c r="D8" s="258"/>
      <c r="E8" s="256" t="s">
        <v>29</v>
      </c>
      <c r="F8" s="257"/>
      <c r="G8" s="258"/>
      <c r="H8" s="256" t="s">
        <v>30</v>
      </c>
      <c r="I8" s="257"/>
      <c r="J8" s="258"/>
      <c r="K8" s="256" t="s">
        <v>31</v>
      </c>
      <c r="L8" s="257"/>
      <c r="M8" s="258"/>
      <c r="N8" s="256" t="s">
        <v>32</v>
      </c>
      <c r="O8" s="257"/>
      <c r="P8" s="258"/>
      <c r="Q8" s="256" t="s">
        <v>27</v>
      </c>
      <c r="R8" s="257"/>
      <c r="S8" s="258"/>
    </row>
    <row r="9" spans="1:20" ht="13.5" thickBot="1">
      <c r="A9" s="255"/>
      <c r="B9" s="38" t="s">
        <v>44</v>
      </c>
      <c r="C9" s="39" t="s">
        <v>45</v>
      </c>
      <c r="D9" s="40" t="s">
        <v>46</v>
      </c>
      <c r="E9" s="38" t="s">
        <v>44</v>
      </c>
      <c r="F9" s="39" t="s">
        <v>45</v>
      </c>
      <c r="G9" s="40" t="s">
        <v>46</v>
      </c>
      <c r="H9" s="38" t="s">
        <v>44</v>
      </c>
      <c r="I9" s="39" t="s">
        <v>45</v>
      </c>
      <c r="J9" s="40" t="s">
        <v>46</v>
      </c>
      <c r="K9" s="38" t="s">
        <v>44</v>
      </c>
      <c r="L9" s="39" t="s">
        <v>45</v>
      </c>
      <c r="M9" s="40" t="s">
        <v>46</v>
      </c>
      <c r="N9" s="38" t="s">
        <v>44</v>
      </c>
      <c r="O9" s="39" t="s">
        <v>45</v>
      </c>
      <c r="P9" s="40" t="s">
        <v>46</v>
      </c>
      <c r="Q9" s="38" t="s">
        <v>44</v>
      </c>
      <c r="R9" s="39" t="s">
        <v>45</v>
      </c>
      <c r="S9" s="40" t="s">
        <v>46</v>
      </c>
    </row>
    <row r="10" spans="1:20">
      <c r="A10" s="105">
        <v>2008</v>
      </c>
      <c r="B10" s="128">
        <v>15032</v>
      </c>
      <c r="C10" s="129">
        <v>134390</v>
      </c>
      <c r="D10" s="130">
        <f t="shared" ref="D10:D25" si="0">IF(C10=0, "NA", B10/C10)</f>
        <v>0.11185356053277774</v>
      </c>
      <c r="E10" s="128">
        <v>973</v>
      </c>
      <c r="F10" s="129">
        <v>5071</v>
      </c>
      <c r="G10" s="68">
        <f t="shared" ref="G10:G25" si="1">IF(F10=0, "NA", E10/F10)</f>
        <v>0.1918753697495563</v>
      </c>
      <c r="H10" s="128">
        <v>8</v>
      </c>
      <c r="I10" s="129">
        <v>73</v>
      </c>
      <c r="J10" s="130">
        <f t="shared" ref="J10:J25" si="2">IF(I10=0, "NA", H10/I10)</f>
        <v>0.1095890410958904</v>
      </c>
      <c r="K10" s="128">
        <v>190</v>
      </c>
      <c r="L10" s="129">
        <v>1173</v>
      </c>
      <c r="M10" s="130">
        <f t="shared" ref="M10:M25" si="3">IF(L10=0, "NA", K10/L10)</f>
        <v>0.16197783461210571</v>
      </c>
      <c r="N10" s="128"/>
      <c r="O10" s="129"/>
      <c r="P10" s="130"/>
      <c r="Q10" s="128">
        <f>SUM(N10,K10,H10,E10,B10)</f>
        <v>16203</v>
      </c>
      <c r="R10" s="129">
        <f>SUM(O10,L10,I10,F10,C10)</f>
        <v>140707</v>
      </c>
      <c r="S10" s="130">
        <f>IF(R10=0, "NA", Q10/R10)</f>
        <v>0.11515418564819092</v>
      </c>
    </row>
    <row r="11" spans="1:20">
      <c r="A11" s="105">
        <v>2009</v>
      </c>
      <c r="B11" s="75">
        <v>10907</v>
      </c>
      <c r="C11" s="72">
        <v>117353</v>
      </c>
      <c r="D11" s="68">
        <f t="shared" si="0"/>
        <v>9.2941808049219019E-2</v>
      </c>
      <c r="E11" s="75">
        <v>715</v>
      </c>
      <c r="F11" s="72">
        <v>3646</v>
      </c>
      <c r="G11" s="68">
        <f t="shared" si="1"/>
        <v>0.19610532089961602</v>
      </c>
      <c r="H11" s="75">
        <v>27</v>
      </c>
      <c r="I11" s="72">
        <v>86</v>
      </c>
      <c r="J11" s="68">
        <f t="shared" si="2"/>
        <v>0.31395348837209303</v>
      </c>
      <c r="K11" s="75">
        <v>59</v>
      </c>
      <c r="L11" s="72">
        <v>400</v>
      </c>
      <c r="M11" s="68">
        <f t="shared" si="3"/>
        <v>0.14749999999999999</v>
      </c>
      <c r="N11" s="75"/>
      <c r="O11" s="72"/>
      <c r="P11" s="68"/>
      <c r="Q11" s="128">
        <f t="shared" ref="Q11:Q25" si="4">SUM(N11,K11,H11,E11,B11)</f>
        <v>11708</v>
      </c>
      <c r="R11" s="129">
        <f t="shared" ref="R11:R25" si="5">SUM(O11,L11,I11,F11,C11)</f>
        <v>121485</v>
      </c>
      <c r="S11" s="68">
        <f>IF(R11=0, "NA", Q11/R11)</f>
        <v>9.6374037947071653E-2</v>
      </c>
    </row>
    <row r="12" spans="1:20">
      <c r="A12" s="105">
        <v>2010</v>
      </c>
      <c r="B12" s="75">
        <v>12692</v>
      </c>
      <c r="C12" s="72">
        <v>160975</v>
      </c>
      <c r="D12" s="68">
        <f t="shared" si="0"/>
        <v>7.8844541077807112E-2</v>
      </c>
      <c r="E12" s="75">
        <v>717</v>
      </c>
      <c r="F12" s="72">
        <v>3690</v>
      </c>
      <c r="G12" s="68">
        <f t="shared" si="1"/>
        <v>0.19430894308943089</v>
      </c>
      <c r="H12" s="75">
        <v>56</v>
      </c>
      <c r="I12" s="72">
        <v>204</v>
      </c>
      <c r="J12" s="68">
        <f t="shared" si="2"/>
        <v>0.27450980392156865</v>
      </c>
      <c r="K12" s="75">
        <v>77</v>
      </c>
      <c r="L12" s="72">
        <v>437</v>
      </c>
      <c r="M12" s="68">
        <f t="shared" si="3"/>
        <v>0.17620137299771166</v>
      </c>
      <c r="N12" s="75"/>
      <c r="O12" s="72"/>
      <c r="P12" s="68"/>
      <c r="Q12" s="128">
        <f t="shared" si="4"/>
        <v>13542</v>
      </c>
      <c r="R12" s="129">
        <f t="shared" si="5"/>
        <v>165306</v>
      </c>
      <c r="S12" s="68">
        <f t="shared" ref="S12:S25" si="6">IF(R12=0, "NA", Q12/R12)</f>
        <v>8.1920801422815867E-2</v>
      </c>
    </row>
    <row r="13" spans="1:20">
      <c r="A13" s="105">
        <v>2011</v>
      </c>
      <c r="B13" s="75">
        <v>13007</v>
      </c>
      <c r="C13" s="72">
        <v>182363</v>
      </c>
      <c r="D13" s="68">
        <f t="shared" si="0"/>
        <v>7.1324775310781241E-2</v>
      </c>
      <c r="E13" s="75">
        <v>1127</v>
      </c>
      <c r="F13" s="72">
        <v>6587</v>
      </c>
      <c r="G13" s="68">
        <f t="shared" si="1"/>
        <v>0.17109458023379384</v>
      </c>
      <c r="H13" s="75">
        <v>116</v>
      </c>
      <c r="I13" s="72">
        <v>526</v>
      </c>
      <c r="J13" s="68">
        <f t="shared" si="2"/>
        <v>0.22053231939163498</v>
      </c>
      <c r="K13" s="75">
        <v>375</v>
      </c>
      <c r="L13" s="72">
        <v>1276</v>
      </c>
      <c r="M13" s="68">
        <f t="shared" si="3"/>
        <v>0.2938871473354232</v>
      </c>
      <c r="N13" s="75"/>
      <c r="O13" s="72"/>
      <c r="P13" s="68"/>
      <c r="Q13" s="128">
        <f t="shared" si="4"/>
        <v>14625</v>
      </c>
      <c r="R13" s="129">
        <f t="shared" si="5"/>
        <v>190752</v>
      </c>
      <c r="S13" s="68">
        <f t="shared" si="6"/>
        <v>7.6670231504781083E-2</v>
      </c>
    </row>
    <row r="14" spans="1:20">
      <c r="A14" s="105">
        <v>2012</v>
      </c>
      <c r="B14" s="75">
        <v>12428</v>
      </c>
      <c r="C14" s="72">
        <v>206820</v>
      </c>
      <c r="D14" s="68">
        <f t="shared" si="0"/>
        <v>6.0090900299777587E-2</v>
      </c>
      <c r="E14" s="75">
        <v>996</v>
      </c>
      <c r="F14" s="72">
        <v>7015</v>
      </c>
      <c r="G14" s="68">
        <f t="shared" si="1"/>
        <v>0.1419814682822523</v>
      </c>
      <c r="H14" s="75">
        <v>152</v>
      </c>
      <c r="I14" s="72">
        <v>874</v>
      </c>
      <c r="J14" s="68">
        <f t="shared" si="2"/>
        <v>0.17391304347826086</v>
      </c>
      <c r="K14" s="75">
        <v>312</v>
      </c>
      <c r="L14" s="72">
        <v>1314</v>
      </c>
      <c r="M14" s="68">
        <f t="shared" si="3"/>
        <v>0.23744292237442921</v>
      </c>
      <c r="N14" s="75"/>
      <c r="O14" s="72"/>
      <c r="P14" s="68"/>
      <c r="Q14" s="128">
        <f t="shared" si="4"/>
        <v>13888</v>
      </c>
      <c r="R14" s="129">
        <f t="shared" si="5"/>
        <v>216023</v>
      </c>
      <c r="S14" s="68">
        <f t="shared" si="6"/>
        <v>6.4289450660346359E-2</v>
      </c>
    </row>
    <row r="15" spans="1:20">
      <c r="A15" s="105">
        <v>2013</v>
      </c>
      <c r="B15" s="75">
        <v>11578</v>
      </c>
      <c r="C15" s="72">
        <v>237105</v>
      </c>
      <c r="D15" s="68">
        <f t="shared" si="0"/>
        <v>4.8830686826511462E-2</v>
      </c>
      <c r="E15" s="75">
        <v>902</v>
      </c>
      <c r="F15" s="72">
        <v>6837</v>
      </c>
      <c r="G15" s="68">
        <f t="shared" si="1"/>
        <v>0.13192920871727365</v>
      </c>
      <c r="H15" s="75">
        <v>163</v>
      </c>
      <c r="I15" s="72">
        <v>1120</v>
      </c>
      <c r="J15" s="68">
        <f t="shared" si="2"/>
        <v>0.1455357142857143</v>
      </c>
      <c r="K15" s="75">
        <v>296</v>
      </c>
      <c r="L15" s="72">
        <v>1211</v>
      </c>
      <c r="M15" s="68">
        <f t="shared" si="3"/>
        <v>0.2444260941370768</v>
      </c>
      <c r="N15" s="75"/>
      <c r="O15" s="72"/>
      <c r="P15" s="68"/>
      <c r="Q15" s="128">
        <f t="shared" si="4"/>
        <v>12939</v>
      </c>
      <c r="R15" s="129">
        <f t="shared" si="5"/>
        <v>246273</v>
      </c>
      <c r="S15" s="68">
        <f t="shared" si="6"/>
        <v>5.2539255216771628E-2</v>
      </c>
    </row>
    <row r="16" spans="1:20">
      <c r="A16" s="105">
        <v>2014</v>
      </c>
      <c r="B16" s="75">
        <v>10343</v>
      </c>
      <c r="C16" s="72">
        <v>258571</v>
      </c>
      <c r="D16" s="68">
        <f t="shared" si="0"/>
        <v>4.0000618785555997E-2</v>
      </c>
      <c r="E16" s="75">
        <v>947</v>
      </c>
      <c r="F16" s="72">
        <v>7878</v>
      </c>
      <c r="G16" s="68">
        <f t="shared" si="1"/>
        <v>0.1202081746636202</v>
      </c>
      <c r="H16" s="75">
        <v>287</v>
      </c>
      <c r="I16" s="72">
        <v>2558</v>
      </c>
      <c r="J16" s="68">
        <f t="shared" si="2"/>
        <v>0.11219702892885067</v>
      </c>
      <c r="K16" s="75">
        <v>271</v>
      </c>
      <c r="L16" s="72">
        <v>1154</v>
      </c>
      <c r="M16" s="68">
        <f t="shared" si="3"/>
        <v>0.23483535528596186</v>
      </c>
      <c r="N16" s="75">
        <v>20</v>
      </c>
      <c r="O16" s="72">
        <v>37</v>
      </c>
      <c r="P16" s="68">
        <f t="shared" ref="P16:P25" si="7">IF(O16=0, "NA", N16/O16)</f>
        <v>0.54054054054054057</v>
      </c>
      <c r="Q16" s="128">
        <f t="shared" si="4"/>
        <v>11868</v>
      </c>
      <c r="R16" s="129">
        <f t="shared" si="5"/>
        <v>270198</v>
      </c>
      <c r="S16" s="68">
        <f t="shared" si="6"/>
        <v>4.3923345102480402E-2</v>
      </c>
    </row>
    <row r="17" spans="1:21">
      <c r="A17" s="105">
        <v>2015</v>
      </c>
      <c r="B17" s="75">
        <v>9912</v>
      </c>
      <c r="C17" s="72">
        <v>300117</v>
      </c>
      <c r="D17" s="68">
        <f t="shared" si="0"/>
        <v>3.3027119423424865E-2</v>
      </c>
      <c r="E17" s="75">
        <v>1196</v>
      </c>
      <c r="F17" s="72">
        <v>13127</v>
      </c>
      <c r="G17" s="68">
        <f t="shared" si="1"/>
        <v>9.1109926106498054E-2</v>
      </c>
      <c r="H17" s="75">
        <v>159</v>
      </c>
      <c r="I17" s="72">
        <v>2274</v>
      </c>
      <c r="J17" s="68">
        <f t="shared" si="2"/>
        <v>6.9920844327176782E-2</v>
      </c>
      <c r="K17" s="75">
        <v>525</v>
      </c>
      <c r="L17" s="72">
        <v>2588</v>
      </c>
      <c r="M17" s="68">
        <f t="shared" si="3"/>
        <v>0.20285935085007728</v>
      </c>
      <c r="N17" s="75">
        <v>32</v>
      </c>
      <c r="O17" s="72">
        <v>63</v>
      </c>
      <c r="P17" s="68">
        <f t="shared" si="7"/>
        <v>0.50793650793650791</v>
      </c>
      <c r="Q17" s="128">
        <f t="shared" si="4"/>
        <v>11824</v>
      </c>
      <c r="R17" s="129">
        <f t="shared" si="5"/>
        <v>318169</v>
      </c>
      <c r="S17" s="68">
        <f t="shared" si="6"/>
        <v>3.716263998063922E-2</v>
      </c>
    </row>
    <row r="18" spans="1:21">
      <c r="A18" s="105">
        <v>2016</v>
      </c>
      <c r="B18" s="75">
        <v>7969</v>
      </c>
      <c r="C18" s="72">
        <v>302650</v>
      </c>
      <c r="D18" s="68">
        <f t="shared" si="0"/>
        <v>2.6330745085081778E-2</v>
      </c>
      <c r="E18" s="75">
        <v>964</v>
      </c>
      <c r="F18" s="72">
        <v>15426</v>
      </c>
      <c r="G18" s="68">
        <f t="shared" si="1"/>
        <v>6.2491896797614417E-2</v>
      </c>
      <c r="H18" s="75">
        <v>85</v>
      </c>
      <c r="I18" s="72">
        <v>832</v>
      </c>
      <c r="J18" s="68">
        <f t="shared" si="2"/>
        <v>0.10216346153846154</v>
      </c>
      <c r="K18" s="75">
        <v>412</v>
      </c>
      <c r="L18" s="72">
        <v>2663</v>
      </c>
      <c r="M18" s="68">
        <f t="shared" si="3"/>
        <v>0.15471273000375516</v>
      </c>
      <c r="N18" s="75">
        <v>62</v>
      </c>
      <c r="O18" s="72">
        <v>120</v>
      </c>
      <c r="P18" s="68">
        <f t="shared" si="7"/>
        <v>0.51666666666666672</v>
      </c>
      <c r="Q18" s="128">
        <f t="shared" si="4"/>
        <v>9492</v>
      </c>
      <c r="R18" s="129">
        <f t="shared" si="5"/>
        <v>321691</v>
      </c>
      <c r="S18" s="68">
        <f t="shared" si="6"/>
        <v>2.9506576186464652E-2</v>
      </c>
    </row>
    <row r="19" spans="1:21">
      <c r="A19" s="105">
        <v>2017</v>
      </c>
      <c r="B19" s="75">
        <v>6740</v>
      </c>
      <c r="C19" s="72">
        <v>315551</v>
      </c>
      <c r="D19" s="68">
        <f t="shared" si="0"/>
        <v>2.1359463288026341E-2</v>
      </c>
      <c r="E19" s="75">
        <v>699</v>
      </c>
      <c r="F19" s="72">
        <v>14413</v>
      </c>
      <c r="G19" s="68">
        <f t="shared" si="1"/>
        <v>4.8497883854853256E-2</v>
      </c>
      <c r="H19" s="75">
        <v>37</v>
      </c>
      <c r="I19" s="72">
        <v>512</v>
      </c>
      <c r="J19" s="68">
        <f t="shared" si="2"/>
        <v>7.2265625E-2</v>
      </c>
      <c r="K19" s="75">
        <v>387</v>
      </c>
      <c r="L19" s="72">
        <v>2391</v>
      </c>
      <c r="M19" s="68">
        <f t="shared" si="3"/>
        <v>0.16185696361355081</v>
      </c>
      <c r="N19" s="75">
        <v>51</v>
      </c>
      <c r="O19" s="72">
        <v>105</v>
      </c>
      <c r="P19" s="68">
        <f t="shared" si="7"/>
        <v>0.48571428571428571</v>
      </c>
      <c r="Q19" s="128">
        <f t="shared" si="4"/>
        <v>7914</v>
      </c>
      <c r="R19" s="129">
        <f t="shared" si="5"/>
        <v>332972</v>
      </c>
      <c r="S19" s="68">
        <f t="shared" si="6"/>
        <v>2.3767764256453997E-2</v>
      </c>
    </row>
    <row r="20" spans="1:21">
      <c r="A20" s="105">
        <v>2018</v>
      </c>
      <c r="B20" s="75">
        <v>5714</v>
      </c>
      <c r="C20" s="72">
        <v>315226</v>
      </c>
      <c r="D20" s="68">
        <f t="shared" si="0"/>
        <v>1.8126677367983606E-2</v>
      </c>
      <c r="E20" s="75">
        <v>435</v>
      </c>
      <c r="F20" s="72">
        <v>11926</v>
      </c>
      <c r="G20" s="68">
        <f t="shared" si="1"/>
        <v>3.647492872715076E-2</v>
      </c>
      <c r="H20" s="75">
        <v>79</v>
      </c>
      <c r="I20" s="72">
        <v>761</v>
      </c>
      <c r="J20" s="68">
        <f t="shared" si="2"/>
        <v>0.1038107752956636</v>
      </c>
      <c r="K20" s="75">
        <v>281</v>
      </c>
      <c r="L20" s="72">
        <v>2320</v>
      </c>
      <c r="M20" s="68">
        <f t="shared" si="3"/>
        <v>0.12112068965517242</v>
      </c>
      <c r="N20" s="75">
        <v>27</v>
      </c>
      <c r="O20" s="72">
        <v>91</v>
      </c>
      <c r="P20" s="68">
        <f t="shared" si="7"/>
        <v>0.2967032967032967</v>
      </c>
      <c r="Q20" s="128">
        <f t="shared" si="4"/>
        <v>6536</v>
      </c>
      <c r="R20" s="129">
        <f t="shared" si="5"/>
        <v>330324</v>
      </c>
      <c r="S20" s="68">
        <f t="shared" si="6"/>
        <v>1.9786633729308195E-2</v>
      </c>
    </row>
    <row r="21" spans="1:21">
      <c r="A21" s="105">
        <v>2019</v>
      </c>
      <c r="B21" s="75">
        <v>6095</v>
      </c>
      <c r="C21" s="72">
        <v>318082</v>
      </c>
      <c r="D21" s="68">
        <f t="shared" si="0"/>
        <v>1.9161725592771676E-2</v>
      </c>
      <c r="E21" s="75">
        <v>481</v>
      </c>
      <c r="F21" s="72">
        <v>16594</v>
      </c>
      <c r="G21" s="68">
        <f t="shared" si="1"/>
        <v>2.8986380619501026E-2</v>
      </c>
      <c r="H21" s="75">
        <v>11</v>
      </c>
      <c r="I21" s="72">
        <v>179</v>
      </c>
      <c r="J21" s="68">
        <f t="shared" si="2"/>
        <v>6.1452513966480445E-2</v>
      </c>
      <c r="K21" s="75">
        <v>328</v>
      </c>
      <c r="L21" s="72">
        <v>3389</v>
      </c>
      <c r="M21" s="68">
        <f t="shared" si="3"/>
        <v>9.6783712009442316E-2</v>
      </c>
      <c r="N21" s="75">
        <v>32</v>
      </c>
      <c r="O21" s="72">
        <v>112</v>
      </c>
      <c r="P21" s="68">
        <f t="shared" si="7"/>
        <v>0.2857142857142857</v>
      </c>
      <c r="Q21" s="128">
        <f t="shared" si="4"/>
        <v>6947</v>
      </c>
      <c r="R21" s="129">
        <f t="shared" si="5"/>
        <v>338356</v>
      </c>
      <c r="S21" s="68">
        <f t="shared" si="6"/>
        <v>2.0531629408079066E-2</v>
      </c>
    </row>
    <row r="22" spans="1:21">
      <c r="A22" s="105">
        <v>2020</v>
      </c>
      <c r="B22" s="75">
        <v>3690</v>
      </c>
      <c r="C22" s="72">
        <v>241180</v>
      </c>
      <c r="D22" s="68">
        <f t="shared" si="0"/>
        <v>1.5299776100837549E-2</v>
      </c>
      <c r="E22" s="75">
        <v>363</v>
      </c>
      <c r="F22" s="72">
        <v>11708</v>
      </c>
      <c r="G22" s="68">
        <f t="shared" si="1"/>
        <v>3.1004441407584557E-2</v>
      </c>
      <c r="H22" s="75">
        <v>39</v>
      </c>
      <c r="I22" s="72">
        <v>530</v>
      </c>
      <c r="J22" s="68">
        <f t="shared" si="2"/>
        <v>7.3584905660377356E-2</v>
      </c>
      <c r="K22" s="75">
        <v>240</v>
      </c>
      <c r="L22" s="72">
        <v>2399</v>
      </c>
      <c r="M22" s="68">
        <f t="shared" si="3"/>
        <v>0.10004168403501459</v>
      </c>
      <c r="N22" s="75">
        <v>28</v>
      </c>
      <c r="O22" s="72">
        <v>106</v>
      </c>
      <c r="P22" s="68">
        <f t="shared" si="7"/>
        <v>0.26415094339622641</v>
      </c>
      <c r="Q22" s="128">
        <f t="shared" si="4"/>
        <v>4360</v>
      </c>
      <c r="R22" s="129">
        <f t="shared" si="5"/>
        <v>255923</v>
      </c>
      <c r="S22" s="68">
        <f t="shared" si="6"/>
        <v>1.703637422193394E-2</v>
      </c>
    </row>
    <row r="23" spans="1:21">
      <c r="A23" s="105">
        <v>2021</v>
      </c>
      <c r="B23" s="75">
        <v>3084</v>
      </c>
      <c r="C23" s="72">
        <v>248016</v>
      </c>
      <c r="D23" s="68">
        <f t="shared" si="0"/>
        <v>1.2434681633443004E-2</v>
      </c>
      <c r="E23" s="75">
        <v>312</v>
      </c>
      <c r="F23" s="72">
        <v>8039</v>
      </c>
      <c r="G23" s="68">
        <f t="shared" si="1"/>
        <v>3.881079736285608E-2</v>
      </c>
      <c r="H23" s="75">
        <v>56</v>
      </c>
      <c r="I23" s="72">
        <v>1111</v>
      </c>
      <c r="J23" s="68">
        <f t="shared" si="2"/>
        <v>5.0405040504050404E-2</v>
      </c>
      <c r="K23" s="75">
        <v>147</v>
      </c>
      <c r="L23" s="72">
        <v>1874</v>
      </c>
      <c r="M23" s="68">
        <f t="shared" si="3"/>
        <v>7.8441835645677693E-2</v>
      </c>
      <c r="N23" s="75">
        <v>12</v>
      </c>
      <c r="O23" s="72">
        <v>51</v>
      </c>
      <c r="P23" s="68">
        <f t="shared" si="7"/>
        <v>0.23529411764705882</v>
      </c>
      <c r="Q23" s="128">
        <f t="shared" si="4"/>
        <v>3611</v>
      </c>
      <c r="R23" s="129">
        <f t="shared" si="5"/>
        <v>259091</v>
      </c>
      <c r="S23" s="68">
        <f t="shared" si="6"/>
        <v>1.3937188092214704E-2</v>
      </c>
    </row>
    <row r="24" spans="1:21">
      <c r="A24" s="105">
        <v>2022</v>
      </c>
      <c r="B24" s="75">
        <v>715</v>
      </c>
      <c r="C24" s="72">
        <v>38980</v>
      </c>
      <c r="D24" s="68">
        <f t="shared" si="0"/>
        <v>1.8342739866598255E-2</v>
      </c>
      <c r="E24" s="75">
        <v>137</v>
      </c>
      <c r="F24" s="72">
        <v>1670</v>
      </c>
      <c r="G24" s="68">
        <f t="shared" si="1"/>
        <v>8.2035928143712578E-2</v>
      </c>
      <c r="H24" s="75">
        <v>5</v>
      </c>
      <c r="I24" s="72">
        <v>47</v>
      </c>
      <c r="J24" s="68">
        <f t="shared" si="2"/>
        <v>0.10638297872340426</v>
      </c>
      <c r="K24" s="75">
        <v>50</v>
      </c>
      <c r="L24" s="72">
        <v>515</v>
      </c>
      <c r="M24" s="68">
        <f t="shared" si="3"/>
        <v>9.7087378640776698E-2</v>
      </c>
      <c r="N24" s="75">
        <v>7</v>
      </c>
      <c r="O24" s="72">
        <v>51</v>
      </c>
      <c r="P24" s="68">
        <f t="shared" si="7"/>
        <v>0.13725490196078433</v>
      </c>
      <c r="Q24" s="128">
        <f t="shared" si="4"/>
        <v>914</v>
      </c>
      <c r="R24" s="129">
        <f t="shared" si="5"/>
        <v>41263</v>
      </c>
      <c r="S24" s="68">
        <f t="shared" si="6"/>
        <v>2.2150594964011342E-2</v>
      </c>
    </row>
    <row r="25" spans="1:21" ht="13" thickBot="1">
      <c r="A25" s="105">
        <v>2023</v>
      </c>
      <c r="B25" s="114">
        <v>58</v>
      </c>
      <c r="C25" s="115">
        <v>317</v>
      </c>
      <c r="D25" s="87">
        <f t="shared" si="0"/>
        <v>0.18296529968454259</v>
      </c>
      <c r="E25" s="114">
        <v>3</v>
      </c>
      <c r="F25" s="115">
        <v>6</v>
      </c>
      <c r="G25" s="87">
        <f t="shared" si="1"/>
        <v>0.5</v>
      </c>
      <c r="H25" s="114"/>
      <c r="I25" s="115"/>
      <c r="J25" s="87" t="str">
        <f t="shared" si="2"/>
        <v>NA</v>
      </c>
      <c r="K25" s="114">
        <v>1</v>
      </c>
      <c r="L25" s="115">
        <v>2</v>
      </c>
      <c r="M25" s="87">
        <f t="shared" si="3"/>
        <v>0.5</v>
      </c>
      <c r="N25" s="114">
        <v>0</v>
      </c>
      <c r="O25" s="115">
        <v>4</v>
      </c>
      <c r="P25" s="87">
        <f t="shared" si="7"/>
        <v>0</v>
      </c>
      <c r="Q25" s="114">
        <f t="shared" si="4"/>
        <v>62</v>
      </c>
      <c r="R25" s="115">
        <f t="shared" si="5"/>
        <v>329</v>
      </c>
      <c r="S25" s="87">
        <f t="shared" si="6"/>
        <v>0.18844984802431611</v>
      </c>
    </row>
    <row r="26" spans="1:21" ht="13.5" thickBot="1">
      <c r="A26" s="60" t="s">
        <v>27</v>
      </c>
      <c r="B26" s="111">
        <f>SUM(B10:B25)</f>
        <v>129964</v>
      </c>
      <c r="C26" s="112">
        <f>SUM(C10:C25)</f>
        <v>3377696</v>
      </c>
      <c r="D26" s="113">
        <f>B26/C26</f>
        <v>3.8477115761750023E-2</v>
      </c>
      <c r="E26" s="111">
        <f>SUM(E10:E25)</f>
        <v>10967</v>
      </c>
      <c r="F26" s="112">
        <f>SUM(F10:F25)</f>
        <v>133633</v>
      </c>
      <c r="G26" s="113">
        <f>E26/F26</f>
        <v>8.2068052053010862E-2</v>
      </c>
      <c r="H26" s="111">
        <f>SUM(H10:H25)</f>
        <v>1280</v>
      </c>
      <c r="I26" s="112">
        <f>SUM(I10:I25)</f>
        <v>11687</v>
      </c>
      <c r="J26" s="113">
        <f>H26/I26</f>
        <v>0.10952340207067682</v>
      </c>
      <c r="K26" s="111">
        <f>SUM(K10:K25)</f>
        <v>3951</v>
      </c>
      <c r="L26" s="112">
        <f>SUM(L10:L25)</f>
        <v>25106</v>
      </c>
      <c r="M26" s="113">
        <f>K26/L26</f>
        <v>0.15737273958416315</v>
      </c>
      <c r="N26" s="111">
        <f>SUM(N10:N25)</f>
        <v>271</v>
      </c>
      <c r="O26" s="112">
        <f>SUM(O10:O25)</f>
        <v>740</v>
      </c>
      <c r="P26" s="113">
        <f>N26/O26</f>
        <v>0.36621621621621619</v>
      </c>
      <c r="Q26" s="111">
        <f>SUM(Q10:Q25)</f>
        <v>146433</v>
      </c>
      <c r="R26" s="112">
        <f>SUM(R10:R25)</f>
        <v>3548862</v>
      </c>
      <c r="S26" s="113">
        <f>Q26/R26</f>
        <v>4.1261959467570171E-2</v>
      </c>
      <c r="T26" s="90"/>
      <c r="U26" s="90"/>
    </row>
    <row r="27" spans="1:21" ht="13">
      <c r="A27" s="31"/>
      <c r="B27" s="80"/>
      <c r="C27" s="95"/>
      <c r="D27" s="95"/>
      <c r="E27" s="80"/>
      <c r="F27" s="80"/>
      <c r="G27" s="95"/>
      <c r="H27" s="80"/>
      <c r="I27" s="95"/>
      <c r="J27" s="95"/>
      <c r="K27" s="80"/>
      <c r="L27" s="80"/>
      <c r="M27" s="95"/>
      <c r="N27" s="95"/>
      <c r="O27" s="95"/>
      <c r="P27" s="95"/>
      <c r="Q27" s="80"/>
      <c r="R27" s="80"/>
      <c r="S27" s="95"/>
      <c r="T27" s="80"/>
    </row>
    <row r="28" spans="1:21" ht="13">
      <c r="A28" s="31"/>
      <c r="B28" s="80"/>
      <c r="C28" s="95"/>
      <c r="D28" s="95"/>
      <c r="E28" s="80"/>
      <c r="F28" s="80"/>
      <c r="G28" s="95"/>
      <c r="H28" s="80"/>
      <c r="I28" s="95"/>
      <c r="J28" s="95"/>
      <c r="K28" s="80"/>
      <c r="L28" s="80"/>
      <c r="M28" s="95"/>
      <c r="N28" s="95"/>
      <c r="O28" s="95"/>
      <c r="P28" s="95"/>
      <c r="Q28" s="80"/>
      <c r="R28" s="80"/>
      <c r="S28" s="95"/>
      <c r="T28" s="80"/>
    </row>
    <row r="29" spans="1:21">
      <c r="A29" s="89"/>
      <c r="L29" s="90"/>
      <c r="M29" s="90"/>
      <c r="N29" s="90"/>
      <c r="O29" s="90"/>
      <c r="P29" s="90"/>
      <c r="T29" s="90"/>
      <c r="U29" s="90"/>
    </row>
  </sheetData>
  <mergeCells count="8">
    <mergeCell ref="A4:S5"/>
    <mergeCell ref="A8:A9"/>
    <mergeCell ref="Q8:S8"/>
    <mergeCell ref="B8:D8"/>
    <mergeCell ref="E8:G8"/>
    <mergeCell ref="H8:J8"/>
    <mergeCell ref="K8:M8"/>
    <mergeCell ref="N8:P8"/>
  </mergeCells>
  <phoneticPr fontId="0" type="noConversion"/>
  <pageMargins left="0.75" right="0.75" top="1" bottom="1" header="0.5" footer="0.5"/>
  <pageSetup scale="42" orientation="landscape" r:id="rId1"/>
  <headerFooter alignWithMargins="0">
    <oddFooter>&amp;C&amp;14B-&amp;P-4</oddFooter>
  </headerFooter>
  <ignoredErrors>
    <ignoredError sqref="Q26:R26 D26:M26"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P79"/>
  <sheetViews>
    <sheetView zoomScaleNormal="100" workbookViewId="0"/>
  </sheetViews>
  <sheetFormatPr defaultColWidth="9.1796875" defaultRowHeight="12.5"/>
  <cols>
    <col min="2" max="2" width="8.1796875" bestFit="1" customWidth="1"/>
    <col min="3" max="3" width="8.81640625" bestFit="1" customWidth="1"/>
    <col min="5" max="5" width="8.1796875" bestFit="1" customWidth="1"/>
    <col min="6" max="6" width="9.81640625" bestFit="1" customWidth="1"/>
    <col min="8" max="8" width="8.1796875" bestFit="1" customWidth="1"/>
    <col min="9" max="9" width="10.54296875" customWidth="1"/>
  </cols>
  <sheetData>
    <row r="1" spans="1:10" ht="18">
      <c r="A1" s="11" t="s">
        <v>21</v>
      </c>
      <c r="B1" s="65"/>
      <c r="C1" s="65"/>
      <c r="D1" s="65"/>
      <c r="E1" s="65"/>
      <c r="F1" s="65"/>
      <c r="G1" s="65"/>
    </row>
    <row r="2" spans="1:10" ht="13">
      <c r="A2" s="50" t="s">
        <v>47</v>
      </c>
      <c r="B2" s="65"/>
      <c r="C2" s="65"/>
      <c r="D2" s="65"/>
      <c r="E2" s="65"/>
      <c r="F2" s="65"/>
      <c r="G2" s="65"/>
    </row>
    <row r="3" spans="1:10">
      <c r="A3" s="56"/>
      <c r="B3" s="65"/>
      <c r="C3" s="65"/>
      <c r="D3" s="65"/>
      <c r="E3" s="65"/>
      <c r="F3" s="65"/>
      <c r="G3" s="65"/>
    </row>
    <row r="4" spans="1:10" ht="12.75" customHeight="1">
      <c r="A4" s="264" t="s">
        <v>48</v>
      </c>
      <c r="B4" s="264"/>
      <c r="C4" s="264"/>
      <c r="D4" s="264"/>
      <c r="E4" s="264"/>
      <c r="F4" s="264"/>
      <c r="G4" s="264"/>
      <c r="H4" s="264"/>
      <c r="I4" s="264"/>
      <c r="J4" s="264"/>
    </row>
    <row r="5" spans="1:10">
      <c r="A5" s="264"/>
      <c r="B5" s="264"/>
      <c r="C5" s="264"/>
      <c r="D5" s="264"/>
      <c r="E5" s="264"/>
      <c r="F5" s="264"/>
      <c r="G5" s="264"/>
      <c r="H5" s="264"/>
      <c r="I5" s="264"/>
      <c r="J5" s="264"/>
    </row>
    <row r="6" spans="1:10">
      <c r="A6" s="264"/>
      <c r="B6" s="264"/>
      <c r="C6" s="264"/>
      <c r="D6" s="264"/>
      <c r="E6" s="264"/>
      <c r="F6" s="264"/>
      <c r="G6" s="264"/>
      <c r="H6" s="264"/>
      <c r="I6" s="264"/>
      <c r="J6" s="264"/>
    </row>
    <row r="7" spans="1:10">
      <c r="A7" s="159"/>
      <c r="B7" s="159"/>
      <c r="C7" s="159"/>
      <c r="D7" s="159"/>
      <c r="E7" s="159"/>
      <c r="F7" s="159"/>
      <c r="G7" s="159"/>
      <c r="H7" s="159"/>
      <c r="I7" s="159"/>
      <c r="J7" s="159"/>
    </row>
    <row r="8" spans="1:10" ht="13" thickBot="1"/>
    <row r="9" spans="1:10" ht="12.75" customHeight="1">
      <c r="A9" s="259" t="s">
        <v>24</v>
      </c>
      <c r="B9" s="261" t="s">
        <v>31</v>
      </c>
      <c r="C9" s="262"/>
      <c r="D9" s="263"/>
      <c r="E9" s="261" t="s">
        <v>32</v>
      </c>
      <c r="F9" s="262"/>
      <c r="G9" s="263"/>
      <c r="H9" s="261" t="s">
        <v>27</v>
      </c>
      <c r="I9" s="262"/>
      <c r="J9" s="263"/>
    </row>
    <row r="10" spans="1:10" ht="13.5" customHeight="1" thickBot="1">
      <c r="A10" s="260"/>
      <c r="B10" s="41" t="s">
        <v>44</v>
      </c>
      <c r="C10" s="42" t="s">
        <v>45</v>
      </c>
      <c r="D10" s="43" t="s">
        <v>46</v>
      </c>
      <c r="E10" s="41" t="s">
        <v>44</v>
      </c>
      <c r="F10" s="42" t="s">
        <v>45</v>
      </c>
      <c r="G10" s="43" t="s">
        <v>46</v>
      </c>
      <c r="H10" s="41" t="s">
        <v>44</v>
      </c>
      <c r="I10" s="42" t="s">
        <v>45</v>
      </c>
      <c r="J10" s="43" t="s">
        <v>46</v>
      </c>
    </row>
    <row r="11" spans="1:10">
      <c r="A11" s="183">
        <v>1984</v>
      </c>
      <c r="B11" s="184"/>
      <c r="C11" s="185">
        <v>2</v>
      </c>
      <c r="D11" s="130">
        <f t="shared" ref="D11:D34" si="0">IF(C11=0, "NA", B11/C11)</f>
        <v>0</v>
      </c>
      <c r="E11" s="184">
        <v>1</v>
      </c>
      <c r="F11" s="185">
        <v>69</v>
      </c>
      <c r="G11" s="130">
        <f t="shared" ref="G11:G50" si="1">IF(F11=0, "NA", E11/F11)</f>
        <v>1.4492753623188406E-2</v>
      </c>
      <c r="H11" s="186">
        <f>SUM(B11,E11)</f>
        <v>1</v>
      </c>
      <c r="I11" s="185">
        <f>SUM(C11,F11)</f>
        <v>71</v>
      </c>
      <c r="J11" s="130">
        <f t="shared" ref="J11:J37" si="2">IF(I11=0, "NA", H11/I11)</f>
        <v>1.4084507042253521E-2</v>
      </c>
    </row>
    <row r="12" spans="1:10">
      <c r="A12" s="105">
        <v>1985</v>
      </c>
      <c r="B12" s="187"/>
      <c r="C12" s="188">
        <v>2</v>
      </c>
      <c r="D12" s="68">
        <f t="shared" si="0"/>
        <v>0</v>
      </c>
      <c r="E12" s="187">
        <v>5</v>
      </c>
      <c r="F12" s="188">
        <v>170</v>
      </c>
      <c r="G12" s="68">
        <f t="shared" si="1"/>
        <v>2.9411764705882353E-2</v>
      </c>
      <c r="H12" s="189">
        <f>SUM(B12,E12)</f>
        <v>5</v>
      </c>
      <c r="I12" s="188">
        <f>SUM(C12,F12)</f>
        <v>172</v>
      </c>
      <c r="J12" s="68">
        <f t="shared" si="2"/>
        <v>2.9069767441860465E-2</v>
      </c>
    </row>
    <row r="13" spans="1:10">
      <c r="A13" s="105">
        <v>1986</v>
      </c>
      <c r="B13" s="187"/>
      <c r="C13" s="188">
        <v>8</v>
      </c>
      <c r="D13" s="68">
        <f t="shared" si="0"/>
        <v>0</v>
      </c>
      <c r="E13" s="187">
        <v>8</v>
      </c>
      <c r="F13" s="188">
        <v>210</v>
      </c>
      <c r="G13" s="68">
        <f t="shared" si="1"/>
        <v>3.8095238095238099E-2</v>
      </c>
      <c r="H13" s="189">
        <f t="shared" ref="H13:H41" si="3">SUM(B13,E13)</f>
        <v>8</v>
      </c>
      <c r="I13" s="188">
        <f t="shared" ref="I13:I41" si="4">SUM(C13,F13)</f>
        <v>218</v>
      </c>
      <c r="J13" s="68">
        <f t="shared" si="2"/>
        <v>3.669724770642202E-2</v>
      </c>
    </row>
    <row r="14" spans="1:10">
      <c r="A14" s="105">
        <v>1987</v>
      </c>
      <c r="B14" s="187"/>
      <c r="C14" s="188">
        <v>18</v>
      </c>
      <c r="D14" s="68">
        <f t="shared" si="0"/>
        <v>0</v>
      </c>
      <c r="E14" s="187">
        <v>14</v>
      </c>
      <c r="F14" s="188">
        <v>355</v>
      </c>
      <c r="G14" s="68">
        <f t="shared" si="1"/>
        <v>3.9436619718309862E-2</v>
      </c>
      <c r="H14" s="189">
        <f t="shared" si="3"/>
        <v>14</v>
      </c>
      <c r="I14" s="188">
        <f t="shared" si="4"/>
        <v>373</v>
      </c>
      <c r="J14" s="68">
        <f t="shared" si="2"/>
        <v>3.7533512064343161E-2</v>
      </c>
    </row>
    <row r="15" spans="1:10">
      <c r="A15" s="105">
        <v>1988</v>
      </c>
      <c r="B15" s="187"/>
      <c r="C15" s="188">
        <v>14</v>
      </c>
      <c r="D15" s="68">
        <f t="shared" si="0"/>
        <v>0</v>
      </c>
      <c r="E15" s="187">
        <v>9</v>
      </c>
      <c r="F15" s="188">
        <v>303</v>
      </c>
      <c r="G15" s="68">
        <f t="shared" si="1"/>
        <v>2.9702970297029702E-2</v>
      </c>
      <c r="H15" s="189">
        <f t="shared" si="3"/>
        <v>9</v>
      </c>
      <c r="I15" s="188">
        <f t="shared" si="4"/>
        <v>317</v>
      </c>
      <c r="J15" s="68">
        <f t="shared" si="2"/>
        <v>2.8391167192429023E-2</v>
      </c>
    </row>
    <row r="16" spans="1:10">
      <c r="A16" s="105">
        <v>1989</v>
      </c>
      <c r="B16" s="187"/>
      <c r="C16" s="188">
        <v>17</v>
      </c>
      <c r="D16" s="68">
        <f t="shared" si="0"/>
        <v>0</v>
      </c>
      <c r="E16" s="187">
        <v>3</v>
      </c>
      <c r="F16" s="188">
        <v>254</v>
      </c>
      <c r="G16" s="68">
        <f t="shared" si="1"/>
        <v>1.1811023622047244E-2</v>
      </c>
      <c r="H16" s="189">
        <f t="shared" si="3"/>
        <v>3</v>
      </c>
      <c r="I16" s="188">
        <f t="shared" si="4"/>
        <v>271</v>
      </c>
      <c r="J16" s="68">
        <f t="shared" si="2"/>
        <v>1.107011070110701E-2</v>
      </c>
    </row>
    <row r="17" spans="1:10">
      <c r="A17" s="105">
        <v>1990</v>
      </c>
      <c r="B17" s="187"/>
      <c r="C17" s="188">
        <v>7</v>
      </c>
      <c r="D17" s="68">
        <f t="shared" si="0"/>
        <v>0</v>
      </c>
      <c r="E17" s="187">
        <v>11</v>
      </c>
      <c r="F17" s="188">
        <v>192</v>
      </c>
      <c r="G17" s="68">
        <f t="shared" si="1"/>
        <v>5.7291666666666664E-2</v>
      </c>
      <c r="H17" s="189">
        <f t="shared" si="3"/>
        <v>11</v>
      </c>
      <c r="I17" s="188">
        <f t="shared" si="4"/>
        <v>199</v>
      </c>
      <c r="J17" s="68">
        <f t="shared" si="2"/>
        <v>5.5276381909547742E-2</v>
      </c>
    </row>
    <row r="18" spans="1:10">
      <c r="A18" s="105">
        <v>1991</v>
      </c>
      <c r="B18" s="187"/>
      <c r="C18" s="188">
        <v>5</v>
      </c>
      <c r="D18" s="68">
        <f t="shared" si="0"/>
        <v>0</v>
      </c>
      <c r="E18" s="187">
        <v>2</v>
      </c>
      <c r="F18" s="188">
        <v>178</v>
      </c>
      <c r="G18" s="68">
        <f t="shared" si="1"/>
        <v>1.1235955056179775E-2</v>
      </c>
      <c r="H18" s="189">
        <f t="shared" si="3"/>
        <v>2</v>
      </c>
      <c r="I18" s="188">
        <f t="shared" si="4"/>
        <v>183</v>
      </c>
      <c r="J18" s="68">
        <f t="shared" si="2"/>
        <v>1.092896174863388E-2</v>
      </c>
    </row>
    <row r="19" spans="1:10">
      <c r="A19" s="105">
        <v>1992</v>
      </c>
      <c r="B19" s="187"/>
      <c r="C19" s="188">
        <v>8</v>
      </c>
      <c r="D19" s="68">
        <f t="shared" si="0"/>
        <v>0</v>
      </c>
      <c r="E19" s="187">
        <v>5</v>
      </c>
      <c r="F19" s="188">
        <v>189</v>
      </c>
      <c r="G19" s="68">
        <f t="shared" si="1"/>
        <v>2.6455026455026454E-2</v>
      </c>
      <c r="H19" s="189">
        <f t="shared" si="3"/>
        <v>5</v>
      </c>
      <c r="I19" s="188">
        <f t="shared" si="4"/>
        <v>197</v>
      </c>
      <c r="J19" s="68">
        <f t="shared" si="2"/>
        <v>2.5380710659898477E-2</v>
      </c>
    </row>
    <row r="20" spans="1:10">
      <c r="A20" s="105">
        <v>1993</v>
      </c>
      <c r="B20" s="187">
        <v>2</v>
      </c>
      <c r="C20" s="188">
        <v>16</v>
      </c>
      <c r="D20" s="68">
        <f t="shared" si="0"/>
        <v>0.125</v>
      </c>
      <c r="E20" s="187">
        <v>12</v>
      </c>
      <c r="F20" s="188">
        <v>293</v>
      </c>
      <c r="G20" s="68">
        <f t="shared" si="1"/>
        <v>4.0955631399317405E-2</v>
      </c>
      <c r="H20" s="189">
        <f t="shared" si="3"/>
        <v>14</v>
      </c>
      <c r="I20" s="188">
        <f t="shared" si="4"/>
        <v>309</v>
      </c>
      <c r="J20" s="68">
        <f t="shared" si="2"/>
        <v>4.5307443365695796E-2</v>
      </c>
    </row>
    <row r="21" spans="1:10">
      <c r="A21" s="105">
        <v>1994</v>
      </c>
      <c r="B21" s="187">
        <v>5</v>
      </c>
      <c r="C21" s="188">
        <v>47</v>
      </c>
      <c r="D21" s="68">
        <f t="shared" si="0"/>
        <v>0.10638297872340426</v>
      </c>
      <c r="E21" s="187">
        <v>12</v>
      </c>
      <c r="F21" s="188">
        <v>437</v>
      </c>
      <c r="G21" s="68">
        <f t="shared" si="1"/>
        <v>2.7459954233409609E-2</v>
      </c>
      <c r="H21" s="189">
        <f t="shared" si="3"/>
        <v>17</v>
      </c>
      <c r="I21" s="188">
        <f t="shared" si="4"/>
        <v>484</v>
      </c>
      <c r="J21" s="68">
        <f t="shared" si="2"/>
        <v>3.5123966942148761E-2</v>
      </c>
    </row>
    <row r="22" spans="1:10">
      <c r="A22" s="105">
        <v>1995</v>
      </c>
      <c r="B22" s="187">
        <v>1</v>
      </c>
      <c r="C22" s="188">
        <v>52</v>
      </c>
      <c r="D22" s="68">
        <f t="shared" si="0"/>
        <v>1.9230769230769232E-2</v>
      </c>
      <c r="E22" s="187">
        <v>14</v>
      </c>
      <c r="F22" s="188">
        <v>679</v>
      </c>
      <c r="G22" s="68">
        <f t="shared" si="1"/>
        <v>2.0618556701030927E-2</v>
      </c>
      <c r="H22" s="189">
        <f t="shared" si="3"/>
        <v>15</v>
      </c>
      <c r="I22" s="188">
        <f t="shared" si="4"/>
        <v>731</v>
      </c>
      <c r="J22" s="68">
        <f t="shared" si="2"/>
        <v>2.0519835841313269E-2</v>
      </c>
    </row>
    <row r="23" spans="1:10">
      <c r="A23" s="105">
        <v>1996</v>
      </c>
      <c r="B23" s="187">
        <v>2</v>
      </c>
      <c r="C23" s="188">
        <v>57</v>
      </c>
      <c r="D23" s="68">
        <f t="shared" si="0"/>
        <v>3.5087719298245612E-2</v>
      </c>
      <c r="E23" s="187">
        <v>21</v>
      </c>
      <c r="F23" s="188">
        <v>697</v>
      </c>
      <c r="G23" s="68">
        <f t="shared" si="1"/>
        <v>3.0129124820659971E-2</v>
      </c>
      <c r="H23" s="189">
        <f t="shared" si="3"/>
        <v>23</v>
      </c>
      <c r="I23" s="188">
        <f t="shared" si="4"/>
        <v>754</v>
      </c>
      <c r="J23" s="68">
        <f t="shared" si="2"/>
        <v>3.0503978779840849E-2</v>
      </c>
    </row>
    <row r="24" spans="1:10">
      <c r="A24" s="105">
        <v>1997</v>
      </c>
      <c r="B24" s="187">
        <v>4</v>
      </c>
      <c r="C24" s="188">
        <v>116</v>
      </c>
      <c r="D24" s="68">
        <f t="shared" si="0"/>
        <v>3.4482758620689655E-2</v>
      </c>
      <c r="E24" s="187">
        <v>25</v>
      </c>
      <c r="F24" s="188">
        <v>831</v>
      </c>
      <c r="G24" s="68">
        <f t="shared" si="1"/>
        <v>3.0084235860409144E-2</v>
      </c>
      <c r="H24" s="189">
        <f t="shared" si="3"/>
        <v>29</v>
      </c>
      <c r="I24" s="188">
        <f t="shared" si="4"/>
        <v>947</v>
      </c>
      <c r="J24" s="68">
        <f t="shared" si="2"/>
        <v>3.0623020063357972E-2</v>
      </c>
    </row>
    <row r="25" spans="1:10">
      <c r="A25" s="105">
        <v>1998</v>
      </c>
      <c r="B25" s="187">
        <v>5</v>
      </c>
      <c r="C25" s="188">
        <v>61</v>
      </c>
      <c r="D25" s="68">
        <f t="shared" si="0"/>
        <v>8.1967213114754092E-2</v>
      </c>
      <c r="E25" s="187">
        <v>21</v>
      </c>
      <c r="F25" s="188">
        <v>988</v>
      </c>
      <c r="G25" s="68">
        <f t="shared" si="1"/>
        <v>2.1255060728744939E-2</v>
      </c>
      <c r="H25" s="189">
        <f t="shared" si="3"/>
        <v>26</v>
      </c>
      <c r="I25" s="188">
        <f t="shared" si="4"/>
        <v>1049</v>
      </c>
      <c r="J25" s="68">
        <f t="shared" si="2"/>
        <v>2.4785510009532889E-2</v>
      </c>
    </row>
    <row r="26" spans="1:10">
      <c r="A26" s="105">
        <v>1999</v>
      </c>
      <c r="B26" s="187">
        <v>8</v>
      </c>
      <c r="C26" s="188">
        <v>239</v>
      </c>
      <c r="D26" s="68">
        <f t="shared" si="0"/>
        <v>3.3472803347280332E-2</v>
      </c>
      <c r="E26" s="187">
        <v>18</v>
      </c>
      <c r="F26" s="188">
        <v>1419</v>
      </c>
      <c r="G26" s="68">
        <f t="shared" si="1"/>
        <v>1.2684989429175475E-2</v>
      </c>
      <c r="H26" s="189">
        <f t="shared" si="3"/>
        <v>26</v>
      </c>
      <c r="I26" s="188">
        <f t="shared" si="4"/>
        <v>1658</v>
      </c>
      <c r="J26" s="68">
        <f t="shared" si="2"/>
        <v>1.5681544028950542E-2</v>
      </c>
    </row>
    <row r="27" spans="1:10">
      <c r="A27" s="105">
        <v>2000</v>
      </c>
      <c r="B27" s="187">
        <v>6</v>
      </c>
      <c r="C27" s="188">
        <v>271</v>
      </c>
      <c r="D27" s="68">
        <f t="shared" si="0"/>
        <v>2.2140221402214021E-2</v>
      </c>
      <c r="E27" s="187">
        <v>36</v>
      </c>
      <c r="F27" s="188">
        <v>1771</v>
      </c>
      <c r="G27" s="68">
        <f t="shared" si="1"/>
        <v>2.0327498588368152E-2</v>
      </c>
      <c r="H27" s="189">
        <f t="shared" si="3"/>
        <v>42</v>
      </c>
      <c r="I27" s="188">
        <f t="shared" si="4"/>
        <v>2042</v>
      </c>
      <c r="J27" s="68">
        <f t="shared" si="2"/>
        <v>2.0568070519098921E-2</v>
      </c>
    </row>
    <row r="28" spans="1:10">
      <c r="A28" s="105">
        <v>2001</v>
      </c>
      <c r="B28" s="187">
        <v>8</v>
      </c>
      <c r="C28" s="188">
        <v>278</v>
      </c>
      <c r="D28" s="68">
        <f t="shared" si="0"/>
        <v>2.8776978417266189E-2</v>
      </c>
      <c r="E28" s="187">
        <v>34</v>
      </c>
      <c r="F28" s="188">
        <v>1554</v>
      </c>
      <c r="G28" s="68">
        <f t="shared" si="1"/>
        <v>2.1879021879021878E-2</v>
      </c>
      <c r="H28" s="189">
        <f t="shared" si="3"/>
        <v>42</v>
      </c>
      <c r="I28" s="188">
        <f t="shared" si="4"/>
        <v>1832</v>
      </c>
      <c r="J28" s="68">
        <f t="shared" si="2"/>
        <v>2.2925764192139739E-2</v>
      </c>
    </row>
    <row r="29" spans="1:10">
      <c r="A29" s="105">
        <v>2002</v>
      </c>
      <c r="B29" s="187">
        <v>11</v>
      </c>
      <c r="C29" s="188">
        <v>312</v>
      </c>
      <c r="D29" s="68">
        <f t="shared" si="0"/>
        <v>3.5256410256410256E-2</v>
      </c>
      <c r="E29" s="187">
        <v>38</v>
      </c>
      <c r="F29" s="188">
        <v>1449</v>
      </c>
      <c r="G29" s="68">
        <f t="shared" si="1"/>
        <v>2.6224982746721876E-2</v>
      </c>
      <c r="H29" s="189">
        <f t="shared" si="3"/>
        <v>49</v>
      </c>
      <c r="I29" s="188">
        <f t="shared" si="4"/>
        <v>1761</v>
      </c>
      <c r="J29" s="68">
        <f t="shared" si="2"/>
        <v>2.7825099375354913E-2</v>
      </c>
    </row>
    <row r="30" spans="1:10">
      <c r="A30" s="105">
        <v>2003</v>
      </c>
      <c r="B30" s="187">
        <v>12</v>
      </c>
      <c r="C30" s="188">
        <v>306</v>
      </c>
      <c r="D30" s="68">
        <f t="shared" si="0"/>
        <v>3.9215686274509803E-2</v>
      </c>
      <c r="E30" s="187">
        <v>46</v>
      </c>
      <c r="F30" s="188">
        <v>1619</v>
      </c>
      <c r="G30" s="68">
        <f t="shared" si="1"/>
        <v>2.8412600370599134E-2</v>
      </c>
      <c r="H30" s="189">
        <f t="shared" si="3"/>
        <v>58</v>
      </c>
      <c r="I30" s="188">
        <f t="shared" si="4"/>
        <v>1925</v>
      </c>
      <c r="J30" s="68">
        <f t="shared" si="2"/>
        <v>3.0129870129870132E-2</v>
      </c>
    </row>
    <row r="31" spans="1:10">
      <c r="A31" s="105">
        <v>2004</v>
      </c>
      <c r="B31" s="187">
        <v>15</v>
      </c>
      <c r="C31" s="188">
        <v>429</v>
      </c>
      <c r="D31" s="68">
        <f t="shared" si="0"/>
        <v>3.4965034965034968E-2</v>
      </c>
      <c r="E31" s="187">
        <v>58</v>
      </c>
      <c r="F31" s="188">
        <v>2295</v>
      </c>
      <c r="G31" s="68">
        <f t="shared" si="1"/>
        <v>2.5272331154684097E-2</v>
      </c>
      <c r="H31" s="189">
        <f t="shared" si="3"/>
        <v>73</v>
      </c>
      <c r="I31" s="188">
        <f t="shared" si="4"/>
        <v>2724</v>
      </c>
      <c r="J31" s="68">
        <f t="shared" si="2"/>
        <v>2.6798825256975037E-2</v>
      </c>
    </row>
    <row r="32" spans="1:10">
      <c r="A32" s="105">
        <v>2005</v>
      </c>
      <c r="B32" s="187">
        <v>19</v>
      </c>
      <c r="C32" s="188">
        <v>747</v>
      </c>
      <c r="D32" s="68">
        <f t="shared" si="0"/>
        <v>2.5435073627844713E-2</v>
      </c>
      <c r="E32" s="187">
        <v>93</v>
      </c>
      <c r="F32" s="188">
        <v>2977</v>
      </c>
      <c r="G32" s="68">
        <f t="shared" si="1"/>
        <v>3.1239502855223381E-2</v>
      </c>
      <c r="H32" s="189">
        <f t="shared" si="3"/>
        <v>112</v>
      </c>
      <c r="I32" s="188">
        <f t="shared" si="4"/>
        <v>3724</v>
      </c>
      <c r="J32" s="68">
        <f t="shared" si="2"/>
        <v>3.007518796992481E-2</v>
      </c>
    </row>
    <row r="33" spans="1:10">
      <c r="A33" s="105">
        <v>2006</v>
      </c>
      <c r="B33" s="187">
        <v>24</v>
      </c>
      <c r="C33" s="188">
        <v>1119</v>
      </c>
      <c r="D33" s="68">
        <f t="shared" si="0"/>
        <v>2.1447721179624665E-2</v>
      </c>
      <c r="E33" s="187">
        <v>92</v>
      </c>
      <c r="F33" s="188">
        <v>3158</v>
      </c>
      <c r="G33" s="68">
        <f t="shared" si="1"/>
        <v>2.9132362254591513E-2</v>
      </c>
      <c r="H33" s="189">
        <f t="shared" si="3"/>
        <v>116</v>
      </c>
      <c r="I33" s="188">
        <f t="shared" si="4"/>
        <v>4277</v>
      </c>
      <c r="J33" s="68">
        <f t="shared" si="2"/>
        <v>2.7121814355856907E-2</v>
      </c>
    </row>
    <row r="34" spans="1:10">
      <c r="A34" s="105">
        <v>2007</v>
      </c>
      <c r="B34" s="187">
        <v>12</v>
      </c>
      <c r="C34" s="188">
        <v>528</v>
      </c>
      <c r="D34" s="68">
        <f t="shared" si="0"/>
        <v>2.2727272727272728E-2</v>
      </c>
      <c r="E34" s="187">
        <v>98</v>
      </c>
      <c r="F34" s="188">
        <v>3615</v>
      </c>
      <c r="G34" s="68">
        <f t="shared" si="1"/>
        <v>2.710926694329184E-2</v>
      </c>
      <c r="H34" s="189">
        <f t="shared" si="3"/>
        <v>110</v>
      </c>
      <c r="I34" s="188">
        <f t="shared" si="4"/>
        <v>4143</v>
      </c>
      <c r="J34" s="68">
        <f t="shared" si="2"/>
        <v>2.6550808592807146E-2</v>
      </c>
    </row>
    <row r="35" spans="1:10">
      <c r="A35" s="105">
        <v>2008</v>
      </c>
      <c r="B35" s="187"/>
      <c r="C35" s="188"/>
      <c r="D35" s="68"/>
      <c r="E35" s="187">
        <v>44</v>
      </c>
      <c r="F35" s="188">
        <v>1960</v>
      </c>
      <c r="G35" s="68">
        <f t="shared" si="1"/>
        <v>2.2448979591836733E-2</v>
      </c>
      <c r="H35" s="189">
        <f t="shared" si="3"/>
        <v>44</v>
      </c>
      <c r="I35" s="188">
        <f t="shared" si="4"/>
        <v>1960</v>
      </c>
      <c r="J35" s="68">
        <f t="shared" si="2"/>
        <v>2.2448979591836733E-2</v>
      </c>
    </row>
    <row r="36" spans="1:10">
      <c r="A36" s="105">
        <v>2009</v>
      </c>
      <c r="B36" s="187"/>
      <c r="C36" s="188"/>
      <c r="D36" s="68"/>
      <c r="E36" s="187">
        <v>29</v>
      </c>
      <c r="F36" s="188">
        <v>1487</v>
      </c>
      <c r="G36" s="68">
        <f t="shared" si="1"/>
        <v>1.9502353732347006E-2</v>
      </c>
      <c r="H36" s="189">
        <f t="shared" si="3"/>
        <v>29</v>
      </c>
      <c r="I36" s="188">
        <f t="shared" si="4"/>
        <v>1487</v>
      </c>
      <c r="J36" s="68">
        <f t="shared" si="2"/>
        <v>1.9502353732347006E-2</v>
      </c>
    </row>
    <row r="37" spans="1:10">
      <c r="A37" s="105">
        <v>2010</v>
      </c>
      <c r="B37" s="187"/>
      <c r="C37" s="188"/>
      <c r="D37" s="68"/>
      <c r="E37" s="187">
        <v>32</v>
      </c>
      <c r="F37" s="188">
        <v>1477</v>
      </c>
      <c r="G37" s="68">
        <f t="shared" si="1"/>
        <v>2.1665538253215978E-2</v>
      </c>
      <c r="H37" s="189">
        <f t="shared" si="3"/>
        <v>32</v>
      </c>
      <c r="I37" s="188">
        <f t="shared" si="4"/>
        <v>1477</v>
      </c>
      <c r="J37" s="68">
        <f t="shared" si="2"/>
        <v>2.1665538253215978E-2</v>
      </c>
    </row>
    <row r="38" spans="1:10">
      <c r="A38" s="105">
        <v>2011</v>
      </c>
      <c r="B38" s="187"/>
      <c r="C38" s="188"/>
      <c r="D38" s="68"/>
      <c r="E38" s="187">
        <v>21</v>
      </c>
      <c r="F38" s="188">
        <v>1773</v>
      </c>
      <c r="G38" s="68">
        <f t="shared" si="1"/>
        <v>1.1844331641285956E-2</v>
      </c>
      <c r="H38" s="189">
        <f t="shared" si="3"/>
        <v>21</v>
      </c>
      <c r="I38" s="188">
        <f t="shared" si="4"/>
        <v>1773</v>
      </c>
      <c r="J38" s="68">
        <f t="shared" ref="J38:J47" si="5">IF(I38=0, "NA", H38/I38)</f>
        <v>1.1844331641285956E-2</v>
      </c>
    </row>
    <row r="39" spans="1:10">
      <c r="A39" s="105">
        <v>2012</v>
      </c>
      <c r="B39" s="187"/>
      <c r="C39" s="188"/>
      <c r="D39" s="68"/>
      <c r="E39" s="187">
        <v>38</v>
      </c>
      <c r="F39" s="188">
        <v>2765</v>
      </c>
      <c r="G39" s="68">
        <f t="shared" si="1"/>
        <v>1.3743218806509945E-2</v>
      </c>
      <c r="H39" s="189">
        <f t="shared" si="3"/>
        <v>38</v>
      </c>
      <c r="I39" s="188">
        <f t="shared" si="4"/>
        <v>2765</v>
      </c>
      <c r="J39" s="68">
        <f t="shared" si="5"/>
        <v>1.3743218806509945E-2</v>
      </c>
    </row>
    <row r="40" spans="1:10">
      <c r="A40" s="105">
        <v>2013</v>
      </c>
      <c r="B40" s="187"/>
      <c r="C40" s="188"/>
      <c r="D40" s="68"/>
      <c r="E40" s="187">
        <v>17</v>
      </c>
      <c r="F40" s="188">
        <v>2788</v>
      </c>
      <c r="G40" s="68">
        <f t="shared" si="1"/>
        <v>6.0975609756097563E-3</v>
      </c>
      <c r="H40" s="189">
        <f t="shared" si="3"/>
        <v>17</v>
      </c>
      <c r="I40" s="188">
        <f t="shared" si="4"/>
        <v>2788</v>
      </c>
      <c r="J40" s="68">
        <f t="shared" si="5"/>
        <v>6.0975609756097563E-3</v>
      </c>
    </row>
    <row r="41" spans="1:10">
      <c r="A41" s="105">
        <v>2014</v>
      </c>
      <c r="B41" s="187"/>
      <c r="C41" s="188"/>
      <c r="D41" s="68"/>
      <c r="E41" s="187">
        <v>26</v>
      </c>
      <c r="F41" s="188">
        <v>2577</v>
      </c>
      <c r="G41" s="68">
        <f t="shared" si="1"/>
        <v>1.0089251067132324E-2</v>
      </c>
      <c r="H41" s="189">
        <f t="shared" si="3"/>
        <v>26</v>
      </c>
      <c r="I41" s="188">
        <f t="shared" si="4"/>
        <v>2577</v>
      </c>
      <c r="J41" s="68">
        <f t="shared" si="5"/>
        <v>1.0089251067132324E-2</v>
      </c>
    </row>
    <row r="42" spans="1:10">
      <c r="A42" s="105">
        <v>2015</v>
      </c>
      <c r="B42" s="187"/>
      <c r="C42" s="188"/>
      <c r="D42" s="68"/>
      <c r="E42" s="187">
        <v>23</v>
      </c>
      <c r="F42" s="188">
        <v>3979</v>
      </c>
      <c r="G42" s="68">
        <f t="shared" si="1"/>
        <v>5.7803468208092483E-3</v>
      </c>
      <c r="H42" s="189">
        <f t="shared" ref="H42:H47" si="6">SUM(B42,E42)</f>
        <v>23</v>
      </c>
      <c r="I42" s="188">
        <f t="shared" ref="I42:I47" si="7">SUM(C42,F42)</f>
        <v>3979</v>
      </c>
      <c r="J42" s="68">
        <f t="shared" si="5"/>
        <v>5.7803468208092483E-3</v>
      </c>
    </row>
    <row r="43" spans="1:10">
      <c r="A43" s="105">
        <v>2016</v>
      </c>
      <c r="B43" s="187"/>
      <c r="C43" s="188"/>
      <c r="D43" s="68"/>
      <c r="E43" s="187">
        <v>19</v>
      </c>
      <c r="F43" s="188">
        <v>5278</v>
      </c>
      <c r="G43" s="68">
        <f t="shared" si="1"/>
        <v>3.5998484274346342E-3</v>
      </c>
      <c r="H43" s="189">
        <f t="shared" si="6"/>
        <v>19</v>
      </c>
      <c r="I43" s="188">
        <f t="shared" si="7"/>
        <v>5278</v>
      </c>
      <c r="J43" s="68">
        <f t="shared" si="5"/>
        <v>3.5998484274346342E-3</v>
      </c>
    </row>
    <row r="44" spans="1:10" ht="12.75" customHeight="1">
      <c r="A44" s="105">
        <v>2017</v>
      </c>
      <c r="B44" s="187"/>
      <c r="C44" s="188"/>
      <c r="D44" s="68"/>
      <c r="E44" s="187">
        <v>7</v>
      </c>
      <c r="F44" s="188">
        <v>4750</v>
      </c>
      <c r="G44" s="68">
        <f t="shared" si="1"/>
        <v>1.4736842105263158E-3</v>
      </c>
      <c r="H44" s="189">
        <f t="shared" si="6"/>
        <v>7</v>
      </c>
      <c r="I44" s="188">
        <f t="shared" si="7"/>
        <v>4750</v>
      </c>
      <c r="J44" s="68">
        <f t="shared" si="5"/>
        <v>1.4736842105263158E-3</v>
      </c>
    </row>
    <row r="45" spans="1:10">
      <c r="A45" s="105">
        <v>2018</v>
      </c>
      <c r="B45" s="187"/>
      <c r="C45" s="188"/>
      <c r="D45" s="68"/>
      <c r="E45" s="187">
        <v>10</v>
      </c>
      <c r="F45" s="188">
        <v>4888</v>
      </c>
      <c r="G45" s="68">
        <f t="shared" si="1"/>
        <v>2.0458265139116204E-3</v>
      </c>
      <c r="H45" s="189">
        <f t="shared" si="6"/>
        <v>10</v>
      </c>
      <c r="I45" s="188">
        <f t="shared" si="7"/>
        <v>4888</v>
      </c>
      <c r="J45" s="68">
        <f t="shared" si="5"/>
        <v>2.0458265139116204E-3</v>
      </c>
    </row>
    <row r="46" spans="1:10">
      <c r="A46" s="105">
        <v>2019</v>
      </c>
      <c r="B46" s="187"/>
      <c r="C46" s="188"/>
      <c r="D46" s="68"/>
      <c r="E46" s="187">
        <v>8</v>
      </c>
      <c r="F46" s="188">
        <v>5926</v>
      </c>
      <c r="G46" s="68">
        <f t="shared" si="1"/>
        <v>1.3499831252109348E-3</v>
      </c>
      <c r="H46" s="189">
        <f t="shared" si="6"/>
        <v>8</v>
      </c>
      <c r="I46" s="188">
        <f t="shared" si="7"/>
        <v>5926</v>
      </c>
      <c r="J46" s="68">
        <f t="shared" si="5"/>
        <v>1.3499831252109348E-3</v>
      </c>
    </row>
    <row r="47" spans="1:10">
      <c r="A47" s="105">
        <v>2020</v>
      </c>
      <c r="B47" s="187"/>
      <c r="C47" s="188"/>
      <c r="D47" s="68"/>
      <c r="E47" s="187">
        <v>4</v>
      </c>
      <c r="F47" s="188">
        <v>5361</v>
      </c>
      <c r="G47" s="68">
        <f t="shared" si="1"/>
        <v>7.4612945346017533E-4</v>
      </c>
      <c r="H47" s="189">
        <f t="shared" si="6"/>
        <v>4</v>
      </c>
      <c r="I47" s="188">
        <f t="shared" si="7"/>
        <v>5361</v>
      </c>
      <c r="J47" s="68">
        <f t="shared" si="5"/>
        <v>7.4612945346017533E-4</v>
      </c>
    </row>
    <row r="48" spans="1:10">
      <c r="A48" s="105">
        <v>2021</v>
      </c>
      <c r="B48" s="187"/>
      <c r="C48" s="188"/>
      <c r="D48" s="68"/>
      <c r="E48" s="187">
        <v>4</v>
      </c>
      <c r="F48" s="188">
        <v>3426</v>
      </c>
      <c r="G48" s="68">
        <f t="shared" si="1"/>
        <v>1.1675423234092236E-3</v>
      </c>
      <c r="H48" s="189">
        <f t="shared" ref="H48:H50" si="8">SUM(B48,E48)</f>
        <v>4</v>
      </c>
      <c r="I48" s="188">
        <f t="shared" ref="I48:I50" si="9">SUM(C48,F48)</f>
        <v>3426</v>
      </c>
      <c r="J48" s="68">
        <f t="shared" ref="J48:J50" si="10">IF(I48=0, "NA", H48/I48)</f>
        <v>1.1675423234092236E-3</v>
      </c>
    </row>
    <row r="49" spans="1:16">
      <c r="A49" s="105">
        <v>2022</v>
      </c>
      <c r="B49" s="187"/>
      <c r="C49" s="188"/>
      <c r="D49" s="68"/>
      <c r="E49" s="187"/>
      <c r="F49" s="188">
        <v>1796</v>
      </c>
      <c r="G49" s="68">
        <f t="shared" si="1"/>
        <v>0</v>
      </c>
      <c r="H49" s="189">
        <f t="shared" si="8"/>
        <v>0</v>
      </c>
      <c r="I49" s="188">
        <f t="shared" si="9"/>
        <v>1796</v>
      </c>
      <c r="J49" s="68">
        <f t="shared" si="10"/>
        <v>0</v>
      </c>
    </row>
    <row r="50" spans="1:16" ht="13" thickBot="1">
      <c r="A50" s="105">
        <v>2023</v>
      </c>
      <c r="B50" s="190"/>
      <c r="C50" s="191"/>
      <c r="D50" s="153"/>
      <c r="E50" s="190"/>
      <c r="F50" s="191">
        <v>96</v>
      </c>
      <c r="G50" s="68">
        <f t="shared" si="1"/>
        <v>0</v>
      </c>
      <c r="H50" s="192">
        <f t="shared" si="8"/>
        <v>0</v>
      </c>
      <c r="I50" s="191">
        <f t="shared" si="9"/>
        <v>96</v>
      </c>
      <c r="J50" s="153">
        <f t="shared" si="10"/>
        <v>0</v>
      </c>
      <c r="L50" s="17"/>
    </row>
    <row r="51" spans="1:16" ht="13.5" thickBot="1">
      <c r="A51" s="67" t="s">
        <v>27</v>
      </c>
      <c r="B51" s="125">
        <f>SUM(B11:B50)</f>
        <v>134</v>
      </c>
      <c r="C51" s="145">
        <f>SUM(C11:C50)</f>
        <v>4659</v>
      </c>
      <c r="D51" s="16">
        <f>IF(C51=0, "NA", B51/C51)</f>
        <v>2.8761536810474352E-2</v>
      </c>
      <c r="E51" s="146">
        <f>SUM(E11:E50)</f>
        <v>958</v>
      </c>
      <c r="F51" s="145">
        <f>SUM(F11:F50)</f>
        <v>76029</v>
      </c>
      <c r="G51" s="16">
        <f>IF(F51=0, "NA", E51/F51)</f>
        <v>1.260045508950532E-2</v>
      </c>
      <c r="H51" s="146">
        <f>SUM(H11:H50)</f>
        <v>1092</v>
      </c>
      <c r="I51" s="145">
        <f>SUM(I11:I50)</f>
        <v>80688</v>
      </c>
      <c r="J51" s="16">
        <f>IF(I51=0, "NA", H51/I51)</f>
        <v>1.3533610945865556E-2</v>
      </c>
    </row>
    <row r="52" spans="1:16" ht="13">
      <c r="A52" s="131"/>
      <c r="B52" s="132"/>
      <c r="C52" s="133"/>
      <c r="D52" s="95"/>
      <c r="E52" s="132"/>
      <c r="F52" s="133"/>
      <c r="G52" s="95"/>
      <c r="H52" s="132"/>
      <c r="I52" s="133"/>
      <c r="J52" s="95"/>
    </row>
    <row r="57" spans="1:16">
      <c r="P57" t="s">
        <v>20</v>
      </c>
    </row>
    <row r="79" ht="12.75" customHeight="1"/>
  </sheetData>
  <mergeCells count="5">
    <mergeCell ref="A9:A10"/>
    <mergeCell ref="B9:D9"/>
    <mergeCell ref="E9:G9"/>
    <mergeCell ref="H9:J9"/>
    <mergeCell ref="A4:J6"/>
  </mergeCells>
  <phoneticPr fontId="26" type="noConversion"/>
  <pageMargins left="0.75" right="0.75" top="1" bottom="1" header="0.5" footer="0.5"/>
  <pageSetup scale="48" orientation="portrait" r:id="rId1"/>
  <headerFooter alignWithMargins="0"/>
  <ignoredErrors>
    <ignoredError sqref="D51 G51"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pageSetUpPr fitToPage="1"/>
  </sheetPr>
  <dimension ref="A1:S65"/>
  <sheetViews>
    <sheetView zoomScaleNormal="100" workbookViewId="0"/>
  </sheetViews>
  <sheetFormatPr defaultColWidth="9.1796875" defaultRowHeight="12.5"/>
  <cols>
    <col min="1" max="2" width="9.1796875" style="15"/>
    <col min="3" max="3" width="10.7265625" style="15" customWidth="1"/>
    <col min="4" max="4" width="9.453125" style="15" customWidth="1"/>
    <col min="5" max="5" width="7.54296875" style="15" bestFit="1" customWidth="1"/>
    <col min="6" max="6" width="9.81640625" style="15" customWidth="1"/>
    <col min="7" max="7" width="9.453125" style="15" customWidth="1"/>
    <col min="8" max="8" width="7.54296875" style="15" bestFit="1" customWidth="1"/>
    <col min="9" max="9" width="8.26953125" style="15" bestFit="1" customWidth="1"/>
    <col min="10" max="10" width="9.453125" style="15" customWidth="1"/>
    <col min="11" max="11" width="7.7265625" style="15" bestFit="1" customWidth="1"/>
    <col min="12" max="12" width="8.453125" style="15" bestFit="1" customWidth="1"/>
    <col min="13" max="13" width="9.453125" style="15" customWidth="1"/>
    <col min="14" max="14" width="10.26953125" style="15" customWidth="1"/>
    <col min="15" max="15" width="10.54296875" style="15" bestFit="1" customWidth="1"/>
    <col min="16" max="16" width="9.453125" style="15" customWidth="1"/>
    <col min="17" max="17" width="7.7265625" style="15" bestFit="1" customWidth="1"/>
    <col min="18" max="18" width="12.1796875" style="15" customWidth="1"/>
    <col min="19" max="16384" width="9.1796875" style="15"/>
  </cols>
  <sheetData>
    <row r="1" spans="1:18" ht="25">
      <c r="A1" s="37" t="s">
        <v>21</v>
      </c>
      <c r="B1" s="66"/>
      <c r="C1" s="66"/>
      <c r="D1" s="66"/>
      <c r="E1" s="66"/>
      <c r="F1" s="66"/>
      <c r="G1" s="66"/>
      <c r="H1" s="66"/>
      <c r="I1" s="66"/>
      <c r="J1" s="66"/>
      <c r="K1" s="66"/>
      <c r="L1" s="66"/>
      <c r="M1" s="66"/>
      <c r="N1" s="66"/>
      <c r="O1" s="66"/>
      <c r="P1" s="66"/>
      <c r="Q1" s="66"/>
      <c r="R1" s="66"/>
    </row>
    <row r="2" spans="1:18" ht="18">
      <c r="A2" s="12" t="s">
        <v>49</v>
      </c>
      <c r="B2" s="1"/>
      <c r="C2" s="1"/>
      <c r="D2" s="1"/>
      <c r="E2" s="1"/>
      <c r="F2" s="1"/>
      <c r="G2" s="1"/>
      <c r="H2" s="1"/>
      <c r="I2" s="1"/>
      <c r="J2" s="1"/>
      <c r="K2" s="1"/>
      <c r="L2" s="1"/>
      <c r="M2" s="1"/>
      <c r="N2" s="1"/>
      <c r="O2" s="1"/>
      <c r="P2" s="1"/>
      <c r="Q2" s="66"/>
      <c r="R2" s="66"/>
    </row>
    <row r="3" spans="1:18" ht="14">
      <c r="A3" s="10"/>
      <c r="B3" s="1"/>
      <c r="C3" s="1"/>
      <c r="D3" s="1"/>
      <c r="E3" s="1"/>
      <c r="F3" s="1"/>
      <c r="G3" s="1"/>
      <c r="H3" s="1"/>
      <c r="I3" s="1"/>
      <c r="J3" s="1"/>
      <c r="K3" s="1"/>
      <c r="L3" s="1"/>
      <c r="M3" s="1"/>
      <c r="N3" s="1"/>
      <c r="O3" s="1"/>
      <c r="P3" s="1"/>
      <c r="Q3" s="66"/>
      <c r="R3" s="66"/>
    </row>
    <row r="4" spans="1:18">
      <c r="A4" s="265" t="s">
        <v>50</v>
      </c>
      <c r="B4" s="265"/>
      <c r="C4" s="265"/>
      <c r="D4" s="265"/>
      <c r="E4" s="265"/>
      <c r="F4" s="265"/>
      <c r="G4" s="265"/>
      <c r="H4" s="265"/>
      <c r="I4" s="265"/>
      <c r="J4" s="265"/>
      <c r="K4" s="265"/>
      <c r="L4" s="265"/>
      <c r="M4" s="265"/>
      <c r="N4" s="265"/>
      <c r="O4" s="265"/>
      <c r="P4" s="265"/>
      <c r="Q4" s="265"/>
      <c r="R4" s="265"/>
    </row>
    <row r="5" spans="1:18" ht="19.5" customHeight="1">
      <c r="A5" s="265"/>
      <c r="B5" s="265"/>
      <c r="C5" s="265"/>
      <c r="D5" s="265"/>
      <c r="E5" s="265"/>
      <c r="F5" s="265"/>
      <c r="G5" s="265"/>
      <c r="H5" s="265"/>
      <c r="I5" s="265"/>
      <c r="J5" s="265"/>
      <c r="K5" s="265"/>
      <c r="L5" s="265"/>
      <c r="M5" s="265"/>
      <c r="N5" s="265"/>
      <c r="O5" s="265"/>
      <c r="P5" s="265"/>
      <c r="Q5" s="265"/>
      <c r="R5" s="265"/>
    </row>
    <row r="6" spans="1:18" ht="14.5" thickBot="1">
      <c r="A6" s="1"/>
      <c r="B6" s="1"/>
      <c r="C6" s="1"/>
      <c r="D6" s="1"/>
      <c r="E6" s="1"/>
      <c r="F6" s="1"/>
      <c r="G6" s="1"/>
      <c r="H6" s="1"/>
      <c r="I6" s="1"/>
      <c r="J6" s="1"/>
      <c r="K6" s="1"/>
      <c r="L6" s="1"/>
      <c r="M6" s="1"/>
      <c r="N6" s="1"/>
      <c r="O6" s="1"/>
      <c r="P6" s="1"/>
      <c r="Q6" s="66"/>
      <c r="R6" s="66"/>
    </row>
    <row r="7" spans="1:18" ht="12.75" customHeight="1">
      <c r="A7" s="254" t="s">
        <v>24</v>
      </c>
      <c r="B7" s="261" t="s">
        <v>28</v>
      </c>
      <c r="C7" s="262"/>
      <c r="D7" s="263"/>
      <c r="E7" s="261" t="s">
        <v>29</v>
      </c>
      <c r="F7" s="262"/>
      <c r="G7" s="263"/>
      <c r="H7" s="261" t="s">
        <v>30</v>
      </c>
      <c r="I7" s="262"/>
      <c r="J7" s="263"/>
      <c r="K7" s="261" t="s">
        <v>31</v>
      </c>
      <c r="L7" s="262"/>
      <c r="M7" s="263"/>
      <c r="N7" s="261" t="s">
        <v>27</v>
      </c>
      <c r="O7" s="262"/>
      <c r="P7" s="263"/>
      <c r="Q7" s="66"/>
      <c r="R7" s="66"/>
    </row>
    <row r="8" spans="1:18" ht="13.5" thickBot="1">
      <c r="A8" s="255"/>
      <c r="B8" s="41" t="s">
        <v>44</v>
      </c>
      <c r="C8" s="42" t="s">
        <v>45</v>
      </c>
      <c r="D8" s="43" t="s">
        <v>46</v>
      </c>
      <c r="E8" s="147" t="s">
        <v>44</v>
      </c>
      <c r="F8" s="42" t="s">
        <v>45</v>
      </c>
      <c r="G8" s="43" t="s">
        <v>46</v>
      </c>
      <c r="H8" s="147" t="s">
        <v>44</v>
      </c>
      <c r="I8" s="42" t="s">
        <v>45</v>
      </c>
      <c r="J8" s="43" t="s">
        <v>46</v>
      </c>
      <c r="K8" s="147" t="s">
        <v>44</v>
      </c>
      <c r="L8" s="42" t="s">
        <v>45</v>
      </c>
      <c r="M8" s="43" t="s">
        <v>46</v>
      </c>
      <c r="N8" s="147" t="s">
        <v>44</v>
      </c>
      <c r="O8" s="42" t="s">
        <v>45</v>
      </c>
      <c r="P8" s="43" t="s">
        <v>46</v>
      </c>
      <c r="Q8" s="66"/>
      <c r="R8" s="66"/>
    </row>
    <row r="9" spans="1:18">
      <c r="A9" s="105">
        <v>2008</v>
      </c>
      <c r="B9" s="154">
        <v>374</v>
      </c>
      <c r="C9" s="155">
        <v>10336</v>
      </c>
      <c r="D9" s="130">
        <f t="shared" ref="D9:D20" si="0">IF(C9=0, "NA", B9/C9)</f>
        <v>3.6184210526315791E-2</v>
      </c>
      <c r="E9" s="154">
        <v>24</v>
      </c>
      <c r="F9" s="155">
        <v>611</v>
      </c>
      <c r="G9" s="130">
        <f t="shared" ref="G9:G24" si="1">IF(F9=0, "NA", E9/F9)</f>
        <v>3.927986906710311E-2</v>
      </c>
      <c r="H9" s="154">
        <v>0</v>
      </c>
      <c r="I9" s="155">
        <v>4</v>
      </c>
      <c r="J9" s="130">
        <f t="shared" ref="J9:J23" si="2">IF(I9=0, "NA", H9/I9)</f>
        <v>0</v>
      </c>
      <c r="K9" s="154">
        <v>9</v>
      </c>
      <c r="L9" s="155">
        <v>100</v>
      </c>
      <c r="M9" s="130">
        <f t="shared" ref="M9:M24" si="3">IF(L9=0, "NA", K9/L9)</f>
        <v>0.09</v>
      </c>
      <c r="N9" s="154">
        <f>SUM(B9,E9,H9,K9)</f>
        <v>407</v>
      </c>
      <c r="O9" s="155">
        <f>SUM(C9,F9,I9,L9)</f>
        <v>11051</v>
      </c>
      <c r="P9" s="130">
        <f t="shared" ref="P9:P20" si="4">IF(O9=0, "NA", N9/O9)</f>
        <v>3.6829246222061351E-2</v>
      </c>
      <c r="Q9" s="66"/>
      <c r="R9" s="66"/>
    </row>
    <row r="10" spans="1:18">
      <c r="A10" s="105">
        <v>2009</v>
      </c>
      <c r="B10" s="85">
        <v>220</v>
      </c>
      <c r="C10" s="86">
        <v>8464</v>
      </c>
      <c r="D10" s="68">
        <f t="shared" si="0"/>
        <v>2.5992438563327031E-2</v>
      </c>
      <c r="E10" s="85">
        <v>13</v>
      </c>
      <c r="F10" s="86">
        <v>528</v>
      </c>
      <c r="G10" s="68">
        <f t="shared" si="1"/>
        <v>2.462121212121212E-2</v>
      </c>
      <c r="H10" s="85">
        <v>0</v>
      </c>
      <c r="I10" s="86">
        <v>20</v>
      </c>
      <c r="J10" s="68">
        <f t="shared" si="2"/>
        <v>0</v>
      </c>
      <c r="K10" s="85">
        <v>0</v>
      </c>
      <c r="L10" s="86">
        <v>26</v>
      </c>
      <c r="M10" s="68">
        <f t="shared" si="3"/>
        <v>0</v>
      </c>
      <c r="N10" s="85">
        <f t="shared" ref="N10:N24" si="5">SUM(B10,E10,H10,K10)</f>
        <v>233</v>
      </c>
      <c r="O10" s="86">
        <f t="shared" ref="O10:O24" si="6">SUM(C10,F10,I10,L10)</f>
        <v>9038</v>
      </c>
      <c r="P10" s="68">
        <f t="shared" si="4"/>
        <v>2.57800398318212E-2</v>
      </c>
      <c r="Q10" s="66"/>
      <c r="R10" s="66"/>
    </row>
    <row r="11" spans="1:18">
      <c r="A11" s="105">
        <v>2010</v>
      </c>
      <c r="B11" s="85">
        <v>231</v>
      </c>
      <c r="C11" s="86">
        <v>10135</v>
      </c>
      <c r="D11" s="68">
        <f t="shared" si="0"/>
        <v>2.2792303897385298E-2</v>
      </c>
      <c r="E11" s="85">
        <v>13</v>
      </c>
      <c r="F11" s="86">
        <v>532</v>
      </c>
      <c r="G11" s="68">
        <f t="shared" si="1"/>
        <v>2.4436090225563908E-2</v>
      </c>
      <c r="H11" s="85">
        <v>1</v>
      </c>
      <c r="I11" s="86">
        <v>33</v>
      </c>
      <c r="J11" s="68">
        <f t="shared" si="2"/>
        <v>3.0303030303030304E-2</v>
      </c>
      <c r="K11" s="85">
        <v>3</v>
      </c>
      <c r="L11" s="86">
        <v>43</v>
      </c>
      <c r="M11" s="68">
        <f t="shared" si="3"/>
        <v>6.9767441860465115E-2</v>
      </c>
      <c r="N11" s="85">
        <f t="shared" si="5"/>
        <v>248</v>
      </c>
      <c r="O11" s="86">
        <f t="shared" si="6"/>
        <v>10743</v>
      </c>
      <c r="P11" s="68">
        <f t="shared" si="4"/>
        <v>2.3084799404263241E-2</v>
      </c>
      <c r="Q11" s="66"/>
      <c r="R11" s="66"/>
    </row>
    <row r="12" spans="1:18">
      <c r="A12" s="105">
        <v>2011</v>
      </c>
      <c r="B12" s="85">
        <v>199</v>
      </c>
      <c r="C12" s="86">
        <v>10607</v>
      </c>
      <c r="D12" s="68">
        <f t="shared" si="0"/>
        <v>1.8761195436975582E-2</v>
      </c>
      <c r="E12" s="85">
        <v>22</v>
      </c>
      <c r="F12" s="86">
        <v>861</v>
      </c>
      <c r="G12" s="68">
        <f t="shared" si="1"/>
        <v>2.5551684088269456E-2</v>
      </c>
      <c r="H12" s="85">
        <v>1</v>
      </c>
      <c r="I12" s="86">
        <v>70</v>
      </c>
      <c r="J12" s="68">
        <f t="shared" si="2"/>
        <v>1.4285714285714285E-2</v>
      </c>
      <c r="K12" s="85">
        <v>3</v>
      </c>
      <c r="L12" s="86">
        <v>213</v>
      </c>
      <c r="M12" s="68">
        <f t="shared" si="3"/>
        <v>1.4084507042253521E-2</v>
      </c>
      <c r="N12" s="85">
        <f t="shared" si="5"/>
        <v>225</v>
      </c>
      <c r="O12" s="86">
        <f t="shared" si="6"/>
        <v>11751</v>
      </c>
      <c r="P12" s="68">
        <f t="shared" si="4"/>
        <v>1.9147306612203218E-2</v>
      </c>
      <c r="Q12" s="66"/>
      <c r="R12" s="66"/>
    </row>
    <row r="13" spans="1:18">
      <c r="A13" s="105">
        <v>2012</v>
      </c>
      <c r="B13" s="85">
        <v>137</v>
      </c>
      <c r="C13" s="86">
        <v>10454</v>
      </c>
      <c r="D13" s="68">
        <f t="shared" si="0"/>
        <v>1.3105031566864359E-2</v>
      </c>
      <c r="E13" s="85">
        <v>20</v>
      </c>
      <c r="F13" s="86">
        <v>744</v>
      </c>
      <c r="G13" s="68">
        <f t="shared" si="1"/>
        <v>2.6881720430107527E-2</v>
      </c>
      <c r="H13" s="85">
        <v>0</v>
      </c>
      <c r="I13" s="86">
        <v>100</v>
      </c>
      <c r="J13" s="68">
        <f t="shared" si="2"/>
        <v>0</v>
      </c>
      <c r="K13" s="85">
        <v>3</v>
      </c>
      <c r="L13" s="86">
        <v>192</v>
      </c>
      <c r="M13" s="68">
        <f t="shared" si="3"/>
        <v>1.5625E-2</v>
      </c>
      <c r="N13" s="85">
        <f t="shared" si="5"/>
        <v>160</v>
      </c>
      <c r="O13" s="86">
        <f t="shared" si="6"/>
        <v>11490</v>
      </c>
      <c r="P13" s="68">
        <f t="shared" si="4"/>
        <v>1.392515230635335E-2</v>
      </c>
      <c r="Q13" s="66"/>
      <c r="R13" s="66"/>
    </row>
    <row r="14" spans="1:18">
      <c r="A14" s="105">
        <v>2013</v>
      </c>
      <c r="B14" s="85">
        <v>133</v>
      </c>
      <c r="C14" s="86">
        <v>9862</v>
      </c>
      <c r="D14" s="68">
        <f t="shared" si="0"/>
        <v>1.3486108294463598E-2</v>
      </c>
      <c r="E14" s="85">
        <v>13</v>
      </c>
      <c r="F14" s="86">
        <v>680</v>
      </c>
      <c r="G14" s="68">
        <f t="shared" si="1"/>
        <v>1.9117647058823531E-2</v>
      </c>
      <c r="H14" s="85">
        <v>1</v>
      </c>
      <c r="I14" s="86">
        <v>130</v>
      </c>
      <c r="J14" s="68">
        <f t="shared" si="2"/>
        <v>7.6923076923076927E-3</v>
      </c>
      <c r="K14" s="85">
        <v>4</v>
      </c>
      <c r="L14" s="86">
        <v>185</v>
      </c>
      <c r="M14" s="68">
        <f t="shared" si="3"/>
        <v>2.1621621621621623E-2</v>
      </c>
      <c r="N14" s="85">
        <f t="shared" si="5"/>
        <v>151</v>
      </c>
      <c r="O14" s="86">
        <f t="shared" si="6"/>
        <v>10857</v>
      </c>
      <c r="P14" s="68">
        <f t="shared" si="4"/>
        <v>1.3908077737864972E-2</v>
      </c>
      <c r="Q14" s="66"/>
      <c r="R14" s="66"/>
    </row>
    <row r="15" spans="1:18">
      <c r="A15" s="105">
        <v>2014</v>
      </c>
      <c r="B15" s="85">
        <v>122</v>
      </c>
      <c r="C15" s="86">
        <v>9009</v>
      </c>
      <c r="D15" s="68">
        <f t="shared" si="0"/>
        <v>1.3542013542013542E-2</v>
      </c>
      <c r="E15" s="85">
        <v>9</v>
      </c>
      <c r="F15" s="86">
        <v>745</v>
      </c>
      <c r="G15" s="68">
        <f t="shared" si="1"/>
        <v>1.2080536912751677E-2</v>
      </c>
      <c r="H15" s="85">
        <v>4</v>
      </c>
      <c r="I15" s="86">
        <v>234</v>
      </c>
      <c r="J15" s="68">
        <f t="shared" si="2"/>
        <v>1.7094017094017096E-2</v>
      </c>
      <c r="K15" s="85">
        <v>4</v>
      </c>
      <c r="L15" s="86">
        <v>174</v>
      </c>
      <c r="M15" s="68">
        <f t="shared" si="3"/>
        <v>2.2988505747126436E-2</v>
      </c>
      <c r="N15" s="85">
        <f t="shared" si="5"/>
        <v>139</v>
      </c>
      <c r="O15" s="86">
        <f t="shared" si="6"/>
        <v>10162</v>
      </c>
      <c r="P15" s="68">
        <f t="shared" si="4"/>
        <v>1.3678409761857902E-2</v>
      </c>
      <c r="Q15" s="66"/>
      <c r="R15" s="66"/>
    </row>
    <row r="16" spans="1:18">
      <c r="A16" s="105">
        <v>2015</v>
      </c>
      <c r="B16" s="85">
        <v>74</v>
      </c>
      <c r="C16" s="86">
        <v>8787</v>
      </c>
      <c r="D16" s="68">
        <f t="shared" si="0"/>
        <v>8.4215318083532484E-3</v>
      </c>
      <c r="E16" s="85">
        <v>13</v>
      </c>
      <c r="F16" s="86">
        <v>942</v>
      </c>
      <c r="G16" s="68">
        <f t="shared" si="1"/>
        <v>1.3800424628450107E-2</v>
      </c>
      <c r="H16" s="85">
        <v>1</v>
      </c>
      <c r="I16" s="86">
        <v>116</v>
      </c>
      <c r="J16" s="68">
        <f t="shared" si="2"/>
        <v>8.6206896551724137E-3</v>
      </c>
      <c r="K16" s="85">
        <v>8</v>
      </c>
      <c r="L16" s="86">
        <v>372</v>
      </c>
      <c r="M16" s="68">
        <f t="shared" si="3"/>
        <v>2.1505376344086023E-2</v>
      </c>
      <c r="N16" s="85">
        <f t="shared" si="5"/>
        <v>96</v>
      </c>
      <c r="O16" s="86">
        <f t="shared" si="6"/>
        <v>10217</v>
      </c>
      <c r="P16" s="68">
        <f t="shared" si="4"/>
        <v>9.396104531662914E-3</v>
      </c>
      <c r="Q16" s="66"/>
      <c r="R16" s="66"/>
    </row>
    <row r="17" spans="1:19">
      <c r="A17" s="105">
        <v>2016</v>
      </c>
      <c r="B17" s="85">
        <v>52</v>
      </c>
      <c r="C17" s="86">
        <v>7152</v>
      </c>
      <c r="D17" s="68">
        <f t="shared" si="0"/>
        <v>7.2706935123042502E-3</v>
      </c>
      <c r="E17" s="85">
        <v>11</v>
      </c>
      <c r="F17" s="86">
        <v>788</v>
      </c>
      <c r="G17" s="68">
        <f t="shared" si="1"/>
        <v>1.3959390862944163E-2</v>
      </c>
      <c r="H17" s="85">
        <v>1</v>
      </c>
      <c r="I17" s="86">
        <v>76</v>
      </c>
      <c r="J17" s="68">
        <f t="shared" si="2"/>
        <v>1.3157894736842105E-2</v>
      </c>
      <c r="K17" s="85">
        <v>3</v>
      </c>
      <c r="L17" s="86">
        <v>302</v>
      </c>
      <c r="M17" s="68">
        <f t="shared" si="3"/>
        <v>9.9337748344370865E-3</v>
      </c>
      <c r="N17" s="85">
        <f t="shared" si="5"/>
        <v>67</v>
      </c>
      <c r="O17" s="86">
        <f t="shared" si="6"/>
        <v>8318</v>
      </c>
      <c r="P17" s="68">
        <f t="shared" si="4"/>
        <v>8.054820870401538E-3</v>
      </c>
      <c r="Q17" s="66"/>
      <c r="R17" s="66"/>
      <c r="S17" s="66"/>
    </row>
    <row r="18" spans="1:19">
      <c r="A18" s="105">
        <v>2017</v>
      </c>
      <c r="B18" s="85">
        <v>41</v>
      </c>
      <c r="C18" s="86">
        <v>6203</v>
      </c>
      <c r="D18" s="68">
        <f t="shared" si="0"/>
        <v>6.6097049814605839E-3</v>
      </c>
      <c r="E18" s="85">
        <v>9</v>
      </c>
      <c r="F18" s="86">
        <v>572</v>
      </c>
      <c r="G18" s="68">
        <f t="shared" si="1"/>
        <v>1.5734265734265736E-2</v>
      </c>
      <c r="H18" s="85">
        <v>0</v>
      </c>
      <c r="I18" s="86">
        <v>30</v>
      </c>
      <c r="J18" s="68">
        <f t="shared" si="2"/>
        <v>0</v>
      </c>
      <c r="K18" s="85">
        <v>7</v>
      </c>
      <c r="L18" s="86">
        <v>260</v>
      </c>
      <c r="M18" s="68">
        <f t="shared" si="3"/>
        <v>2.6923076923076925E-2</v>
      </c>
      <c r="N18" s="85">
        <f t="shared" si="5"/>
        <v>57</v>
      </c>
      <c r="O18" s="86">
        <f t="shared" si="6"/>
        <v>7065</v>
      </c>
      <c r="P18" s="68">
        <f t="shared" si="4"/>
        <v>8.0679405520169851E-3</v>
      </c>
      <c r="Q18" s="66"/>
      <c r="R18" s="66"/>
      <c r="S18" s="66"/>
    </row>
    <row r="19" spans="1:19">
      <c r="A19" s="105">
        <v>2018</v>
      </c>
      <c r="B19" s="85">
        <v>34</v>
      </c>
      <c r="C19" s="86">
        <v>5497</v>
      </c>
      <c r="D19" s="68">
        <f t="shared" si="0"/>
        <v>6.1851919228670185E-3</v>
      </c>
      <c r="E19" s="85">
        <v>0</v>
      </c>
      <c r="F19" s="86">
        <v>361</v>
      </c>
      <c r="G19" s="68">
        <f t="shared" si="1"/>
        <v>0</v>
      </c>
      <c r="H19" s="85">
        <v>0</v>
      </c>
      <c r="I19" s="86">
        <v>62</v>
      </c>
      <c r="J19" s="68">
        <f t="shared" si="2"/>
        <v>0</v>
      </c>
      <c r="K19" s="85">
        <v>3</v>
      </c>
      <c r="L19" s="86">
        <v>206</v>
      </c>
      <c r="M19" s="68">
        <f t="shared" si="3"/>
        <v>1.4563106796116505E-2</v>
      </c>
      <c r="N19" s="85">
        <f t="shared" si="5"/>
        <v>37</v>
      </c>
      <c r="O19" s="86">
        <f t="shared" si="6"/>
        <v>6126</v>
      </c>
      <c r="P19" s="68">
        <f t="shared" si="4"/>
        <v>6.0398302317988904E-3</v>
      </c>
      <c r="Q19" s="66"/>
      <c r="R19" s="66"/>
      <c r="S19" s="66"/>
    </row>
    <row r="20" spans="1:19">
      <c r="A20" s="105">
        <v>2019</v>
      </c>
      <c r="B20" s="85">
        <v>30</v>
      </c>
      <c r="C20" s="86">
        <v>5745</v>
      </c>
      <c r="D20" s="68">
        <f t="shared" si="0"/>
        <v>5.2219321148825066E-3</v>
      </c>
      <c r="E20" s="85">
        <v>3</v>
      </c>
      <c r="F20" s="86">
        <v>408</v>
      </c>
      <c r="G20" s="68">
        <f t="shared" si="1"/>
        <v>7.3529411764705881E-3</v>
      </c>
      <c r="H20" s="85">
        <v>0</v>
      </c>
      <c r="I20" s="86">
        <v>9</v>
      </c>
      <c r="J20" s="68">
        <f t="shared" si="2"/>
        <v>0</v>
      </c>
      <c r="K20" s="85">
        <v>3</v>
      </c>
      <c r="L20" s="86">
        <v>240</v>
      </c>
      <c r="M20" s="68">
        <f t="shared" si="3"/>
        <v>1.2500000000000001E-2</v>
      </c>
      <c r="N20" s="85">
        <f t="shared" si="5"/>
        <v>36</v>
      </c>
      <c r="O20" s="86">
        <f t="shared" si="6"/>
        <v>6402</v>
      </c>
      <c r="P20" s="68">
        <f t="shared" si="4"/>
        <v>5.6232427366447986E-3</v>
      </c>
      <c r="Q20" s="66"/>
      <c r="R20" s="66"/>
      <c r="S20" s="66"/>
    </row>
    <row r="21" spans="1:19">
      <c r="A21" s="105">
        <v>2020</v>
      </c>
      <c r="B21" s="85">
        <v>38</v>
      </c>
      <c r="C21" s="86">
        <v>3296</v>
      </c>
      <c r="D21" s="68">
        <f>IF(C21=0, "NA", B21/C21)</f>
        <v>1.1529126213592233E-2</v>
      </c>
      <c r="E21" s="85">
        <v>2</v>
      </c>
      <c r="F21" s="86">
        <v>321</v>
      </c>
      <c r="G21" s="68">
        <f t="shared" si="1"/>
        <v>6.2305295950155761E-3</v>
      </c>
      <c r="H21" s="85">
        <v>0</v>
      </c>
      <c r="I21" s="86">
        <v>36</v>
      </c>
      <c r="J21" s="68">
        <f t="shared" si="2"/>
        <v>0</v>
      </c>
      <c r="K21" s="85">
        <v>1</v>
      </c>
      <c r="L21" s="86">
        <v>179</v>
      </c>
      <c r="M21" s="68">
        <f t="shared" si="3"/>
        <v>5.5865921787709499E-3</v>
      </c>
      <c r="N21" s="85">
        <f t="shared" si="5"/>
        <v>41</v>
      </c>
      <c r="O21" s="86">
        <f t="shared" si="6"/>
        <v>3832</v>
      </c>
      <c r="P21" s="68">
        <f>IF(O21=0, "NA", N21/O21)</f>
        <v>1.0699373695198329E-2</v>
      </c>
      <c r="Q21" s="66"/>
      <c r="R21" s="66"/>
      <c r="S21" s="66"/>
    </row>
    <row r="22" spans="1:19">
      <c r="A22" s="105">
        <v>2021</v>
      </c>
      <c r="B22" s="85">
        <v>42</v>
      </c>
      <c r="C22" s="86">
        <v>2697</v>
      </c>
      <c r="D22" s="68">
        <f>IF(C22=0, "NA", B22/C22)</f>
        <v>1.557285873192436E-2</v>
      </c>
      <c r="E22" s="85">
        <v>17</v>
      </c>
      <c r="F22" s="86">
        <v>224</v>
      </c>
      <c r="G22" s="68">
        <f t="shared" si="1"/>
        <v>7.5892857142857137E-2</v>
      </c>
      <c r="H22" s="85">
        <v>0</v>
      </c>
      <c r="I22" s="86">
        <v>51</v>
      </c>
      <c r="J22" s="68">
        <f t="shared" si="2"/>
        <v>0</v>
      </c>
      <c r="K22" s="85">
        <v>2</v>
      </c>
      <c r="L22" s="86">
        <v>113</v>
      </c>
      <c r="M22" s="68">
        <f t="shared" si="3"/>
        <v>1.7699115044247787E-2</v>
      </c>
      <c r="N22" s="85">
        <f t="shared" si="5"/>
        <v>61</v>
      </c>
      <c r="O22" s="86">
        <f t="shared" si="6"/>
        <v>3085</v>
      </c>
      <c r="P22" s="68">
        <f>IF(O22=0, "NA", N22/O22)</f>
        <v>1.9773095623987033E-2</v>
      </c>
      <c r="Q22" s="66"/>
      <c r="R22" s="66"/>
      <c r="S22" s="66"/>
    </row>
    <row r="23" spans="1:19">
      <c r="A23" s="105">
        <v>2022</v>
      </c>
      <c r="B23" s="85">
        <v>3</v>
      </c>
      <c r="C23" s="86">
        <v>573</v>
      </c>
      <c r="D23" s="68">
        <f>IF(C23=0, "NA", B23/C23)</f>
        <v>5.235602094240838E-3</v>
      </c>
      <c r="E23" s="85">
        <v>9</v>
      </c>
      <c r="F23" s="86">
        <v>78</v>
      </c>
      <c r="G23" s="68">
        <f t="shared" si="1"/>
        <v>0.11538461538461539</v>
      </c>
      <c r="H23" s="85">
        <v>0</v>
      </c>
      <c r="I23" s="86">
        <v>3</v>
      </c>
      <c r="J23" s="68">
        <f t="shared" si="2"/>
        <v>0</v>
      </c>
      <c r="K23" s="85">
        <v>0</v>
      </c>
      <c r="L23" s="86">
        <v>31</v>
      </c>
      <c r="M23" s="68">
        <f t="shared" si="3"/>
        <v>0</v>
      </c>
      <c r="N23" s="85">
        <f t="shared" si="5"/>
        <v>12</v>
      </c>
      <c r="O23" s="86">
        <f t="shared" si="6"/>
        <v>685</v>
      </c>
      <c r="P23" s="68">
        <f>IF(O23=0, "NA", N23/O23)</f>
        <v>1.7518248175182483E-2</v>
      </c>
      <c r="Q23" s="66"/>
      <c r="R23" s="66"/>
      <c r="S23" s="66"/>
    </row>
    <row r="24" spans="1:19" ht="13" thickBot="1">
      <c r="A24" s="105">
        <v>2023</v>
      </c>
      <c r="B24" s="151">
        <v>0</v>
      </c>
      <c r="C24" s="152">
        <v>37</v>
      </c>
      <c r="D24" s="153">
        <f>IF(C24=0, "NA", B24/C24)</f>
        <v>0</v>
      </c>
      <c r="E24" s="151">
        <v>0</v>
      </c>
      <c r="F24" s="152">
        <v>1</v>
      </c>
      <c r="G24" s="153">
        <f t="shared" si="1"/>
        <v>0</v>
      </c>
      <c r="H24" s="151">
        <v>0</v>
      </c>
      <c r="I24" s="152"/>
      <c r="J24" s="153"/>
      <c r="K24" s="151"/>
      <c r="L24" s="152"/>
      <c r="M24" s="153" t="str">
        <f t="shared" si="3"/>
        <v>NA</v>
      </c>
      <c r="N24" s="151">
        <f t="shared" si="5"/>
        <v>0</v>
      </c>
      <c r="O24" s="152">
        <f t="shared" si="6"/>
        <v>38</v>
      </c>
      <c r="P24" s="153">
        <f>IF(O24=0, "NA", N24/O24)</f>
        <v>0</v>
      </c>
      <c r="Q24" s="66"/>
      <c r="R24" s="66"/>
      <c r="S24" s="66"/>
    </row>
    <row r="25" spans="1:19" ht="13.5" thickBot="1">
      <c r="A25" s="60" t="s">
        <v>27</v>
      </c>
      <c r="B25" s="22">
        <f>SUM(B9:B24)</f>
        <v>1730</v>
      </c>
      <c r="C25" s="24">
        <f>SUM(C9:C24)</f>
        <v>108854</v>
      </c>
      <c r="D25" s="16">
        <f>B25/C25</f>
        <v>1.5892847300053282E-2</v>
      </c>
      <c r="E25" s="22">
        <f>SUM(E9:E24)</f>
        <v>178</v>
      </c>
      <c r="F25" s="24">
        <f>SUM(F9:F24)</f>
        <v>8396</v>
      </c>
      <c r="G25" s="16">
        <f>E25/F25</f>
        <v>2.1200571700809908E-2</v>
      </c>
      <c r="H25" s="22">
        <f>SUM(H9:H24)</f>
        <v>9</v>
      </c>
      <c r="I25" s="24">
        <f>SUM(I9:I24)</f>
        <v>974</v>
      </c>
      <c r="J25" s="16">
        <f>H25/I25</f>
        <v>9.2402464065708418E-3</v>
      </c>
      <c r="K25" s="22">
        <f>SUM(K9:K24)</f>
        <v>53</v>
      </c>
      <c r="L25" s="24">
        <f>SUM(L9:L24)</f>
        <v>2636</v>
      </c>
      <c r="M25" s="16">
        <f>K25/L25</f>
        <v>2.0106221547799695E-2</v>
      </c>
      <c r="N25" s="22">
        <f>SUM(N9:N24)</f>
        <v>1970</v>
      </c>
      <c r="O25" s="24">
        <f>SUM(O9:O24)</f>
        <v>120860</v>
      </c>
      <c r="P25" s="16">
        <f>N25/O25</f>
        <v>1.6299851067350653E-2</v>
      </c>
      <c r="Q25" s="66"/>
      <c r="R25" s="66"/>
      <c r="S25" s="66"/>
    </row>
    <row r="26" spans="1:19">
      <c r="A26" s="82"/>
      <c r="B26" s="66"/>
      <c r="C26" s="66"/>
      <c r="D26" s="66"/>
      <c r="E26" s="66"/>
      <c r="F26" s="66"/>
      <c r="G26" s="66"/>
      <c r="H26" s="66"/>
      <c r="I26" s="66"/>
      <c r="J26" s="66"/>
      <c r="K26" s="66"/>
      <c r="L26" s="66"/>
      <c r="M26" s="66"/>
      <c r="N26" s="66"/>
      <c r="O26" s="66"/>
      <c r="P26" s="66"/>
      <c r="Q26" s="66"/>
      <c r="R26" s="66"/>
      <c r="S26" s="66"/>
    </row>
    <row r="27" spans="1:19">
      <c r="A27" s="82"/>
      <c r="B27" s="66"/>
      <c r="C27" s="66"/>
      <c r="D27" s="66"/>
      <c r="E27" s="66"/>
      <c r="F27" s="66"/>
      <c r="G27" s="66"/>
      <c r="H27" s="66"/>
      <c r="I27" s="66"/>
      <c r="J27" s="66"/>
      <c r="K27" s="66"/>
      <c r="L27" s="66"/>
      <c r="M27" s="66"/>
      <c r="N27" s="66"/>
      <c r="O27" s="66"/>
      <c r="P27" s="66"/>
      <c r="Q27" s="66"/>
      <c r="R27" s="66"/>
      <c r="S27" s="66"/>
    </row>
    <row r="28" spans="1:19" ht="13">
      <c r="A28" s="89"/>
      <c r="B28" s="66"/>
      <c r="C28" s="66"/>
      <c r="D28" s="66"/>
      <c r="E28" s="66"/>
      <c r="F28" s="66"/>
      <c r="G28" s="66"/>
      <c r="H28" s="66"/>
      <c r="I28" s="66"/>
      <c r="J28" s="66"/>
      <c r="K28" s="66"/>
      <c r="L28" s="66"/>
      <c r="M28" s="66"/>
      <c r="N28" s="66"/>
      <c r="O28" s="66"/>
      <c r="P28" s="66"/>
      <c r="Q28" s="66"/>
      <c r="R28" s="193"/>
      <c r="S28" s="66"/>
    </row>
    <row r="29" spans="1:19" ht="13">
      <c r="A29" s="66"/>
      <c r="B29" s="66"/>
      <c r="C29" s="66"/>
      <c r="D29" s="66"/>
      <c r="E29" s="66"/>
      <c r="F29" s="66"/>
      <c r="G29" s="66"/>
      <c r="H29" s="66"/>
      <c r="I29" s="66"/>
      <c r="J29" s="66"/>
      <c r="K29" s="66"/>
      <c r="L29" s="66"/>
      <c r="M29" s="66"/>
      <c r="N29" s="66"/>
      <c r="O29" s="66"/>
      <c r="P29" s="66"/>
      <c r="Q29" s="66"/>
      <c r="R29" s="194"/>
      <c r="S29" s="66"/>
    </row>
    <row r="30" spans="1:19" ht="13">
      <c r="A30" s="66"/>
      <c r="B30" s="66"/>
      <c r="C30" s="66"/>
      <c r="D30" s="66"/>
      <c r="E30" s="66"/>
      <c r="F30" s="66"/>
      <c r="G30" s="66"/>
      <c r="H30" s="66"/>
      <c r="I30" s="66"/>
      <c r="J30" s="66"/>
      <c r="K30" s="66"/>
      <c r="L30" s="66"/>
      <c r="M30" s="66"/>
      <c r="N30" s="66"/>
      <c r="O30" s="66"/>
      <c r="P30" s="195"/>
      <c r="Q30" s="195"/>
      <c r="R30" s="194"/>
      <c r="S30" s="66"/>
    </row>
    <row r="31" spans="1:19" ht="13">
      <c r="A31" s="66"/>
      <c r="B31" s="66"/>
      <c r="C31" s="66"/>
      <c r="D31" s="66"/>
      <c r="E31" s="66"/>
      <c r="F31" s="66"/>
      <c r="G31" s="66"/>
      <c r="H31" s="66"/>
      <c r="I31" s="66"/>
      <c r="J31" s="66"/>
      <c r="K31" s="66"/>
      <c r="L31" s="66"/>
      <c r="M31" s="66"/>
      <c r="N31" s="66"/>
      <c r="O31" s="66"/>
      <c r="P31" s="196"/>
      <c r="Q31" s="76"/>
      <c r="R31" s="194"/>
      <c r="S31" s="66"/>
    </row>
    <row r="32" spans="1:19" ht="13">
      <c r="A32" s="66"/>
      <c r="B32" s="66"/>
      <c r="C32" s="66"/>
      <c r="D32" s="66"/>
      <c r="E32" s="66"/>
      <c r="F32" s="66"/>
      <c r="G32" s="66"/>
      <c r="H32" s="66"/>
      <c r="I32" s="66"/>
      <c r="J32" s="66"/>
      <c r="K32" s="66"/>
      <c r="L32" s="66"/>
      <c r="M32" s="66"/>
      <c r="N32" s="66"/>
      <c r="O32" s="66"/>
      <c r="P32" s="196"/>
      <c r="Q32" s="76"/>
      <c r="R32" s="194"/>
      <c r="S32" s="66"/>
    </row>
    <row r="33" spans="16:19" ht="13">
      <c r="P33" s="196"/>
      <c r="Q33" s="76"/>
      <c r="R33" s="194"/>
      <c r="S33" s="66"/>
    </row>
    <row r="34" spans="16:19" ht="13">
      <c r="P34" s="196"/>
      <c r="Q34" s="76"/>
      <c r="R34" s="194"/>
      <c r="S34" s="66"/>
    </row>
    <row r="35" spans="16:19" ht="13">
      <c r="P35" s="196"/>
      <c r="Q35" s="76"/>
      <c r="R35" s="194"/>
      <c r="S35" s="66"/>
    </row>
    <row r="36" spans="16:19" ht="13">
      <c r="P36" s="196"/>
      <c r="Q36" s="76"/>
      <c r="R36" s="194"/>
      <c r="S36" s="66"/>
    </row>
    <row r="37" spans="16:19" ht="13">
      <c r="P37" s="196"/>
      <c r="Q37" s="76"/>
      <c r="R37" s="194"/>
      <c r="S37" s="66"/>
    </row>
    <row r="38" spans="16:19" ht="13">
      <c r="P38" s="196"/>
      <c r="Q38" s="196"/>
      <c r="R38" s="194"/>
      <c r="S38" s="96"/>
    </row>
    <row r="39" spans="16:19" ht="13">
      <c r="P39" s="196"/>
      <c r="Q39" s="76"/>
      <c r="R39" s="194"/>
      <c r="S39" s="96"/>
    </row>
    <row r="40" spans="16:19" ht="13">
      <c r="P40" s="196"/>
      <c r="Q40" s="196"/>
      <c r="R40" s="194"/>
      <c r="S40" s="96"/>
    </row>
    <row r="41" spans="16:19" ht="13">
      <c r="P41" s="196"/>
      <c r="Q41" s="76"/>
      <c r="R41" s="194"/>
      <c r="S41" s="96"/>
    </row>
    <row r="42" spans="16:19" ht="13">
      <c r="P42" s="196"/>
      <c r="Q42" s="76"/>
      <c r="R42" s="194"/>
      <c r="S42" s="96"/>
    </row>
    <row r="43" spans="16:19" ht="13">
      <c r="P43" s="196"/>
      <c r="Q43" s="196"/>
      <c r="R43" s="194"/>
      <c r="S43" s="96"/>
    </row>
    <row r="44" spans="16:19" ht="13">
      <c r="P44" s="196"/>
      <c r="Q44" s="196"/>
      <c r="R44" s="76"/>
      <c r="S44" s="96"/>
    </row>
    <row r="45" spans="16:19" ht="13">
      <c r="P45" s="196"/>
      <c r="Q45" s="76"/>
      <c r="R45" s="193"/>
      <c r="S45" s="96"/>
    </row>
    <row r="46" spans="16:19" ht="13">
      <c r="P46" s="66"/>
      <c r="Q46" s="66"/>
      <c r="R46" s="194"/>
      <c r="S46" s="96"/>
    </row>
    <row r="47" spans="16:19" ht="13">
      <c r="P47" s="66"/>
      <c r="Q47" s="66"/>
      <c r="R47" s="194"/>
      <c r="S47" s="80"/>
    </row>
    <row r="48" spans="16:19" ht="13">
      <c r="P48" s="66"/>
      <c r="Q48" s="66"/>
      <c r="R48" s="194"/>
      <c r="S48" s="66"/>
    </row>
    <row r="49" spans="16:19" ht="13">
      <c r="P49" s="195"/>
      <c r="Q49" s="195"/>
      <c r="R49" s="194"/>
      <c r="S49" s="66"/>
    </row>
    <row r="50" spans="16:19" ht="13">
      <c r="P50" s="196"/>
      <c r="Q50" s="76"/>
      <c r="R50" s="194"/>
      <c r="S50" s="66"/>
    </row>
    <row r="51" spans="16:19" ht="13">
      <c r="P51" s="196"/>
      <c r="Q51" s="196"/>
      <c r="R51" s="194"/>
      <c r="S51" s="66"/>
    </row>
    <row r="52" spans="16:19" ht="13">
      <c r="P52" s="196"/>
      <c r="Q52" s="196"/>
      <c r="R52" s="194"/>
      <c r="S52" s="66"/>
    </row>
    <row r="53" spans="16:19" ht="13">
      <c r="P53" s="196"/>
      <c r="Q53" s="196"/>
      <c r="R53" s="194"/>
      <c r="S53" s="66"/>
    </row>
    <row r="54" spans="16:19" ht="13">
      <c r="P54" s="196"/>
      <c r="Q54" s="196"/>
      <c r="R54" s="194"/>
      <c r="S54" s="66"/>
    </row>
    <row r="55" spans="16:19" ht="13">
      <c r="P55" s="196"/>
      <c r="Q55" s="196"/>
      <c r="R55" s="194"/>
      <c r="S55" s="66"/>
    </row>
    <row r="56" spans="16:19" ht="13">
      <c r="P56" s="196"/>
      <c r="Q56" s="196"/>
      <c r="R56" s="194"/>
      <c r="S56" s="66"/>
    </row>
    <row r="57" spans="16:19" ht="13">
      <c r="P57" s="196"/>
      <c r="Q57" s="196"/>
      <c r="R57" s="194"/>
      <c r="S57" s="66"/>
    </row>
    <row r="58" spans="16:19" ht="13">
      <c r="P58" s="196"/>
      <c r="Q58" s="196"/>
      <c r="R58" s="194"/>
      <c r="S58" s="66"/>
    </row>
    <row r="59" spans="16:19" ht="13">
      <c r="P59" s="196"/>
      <c r="Q59" s="196"/>
      <c r="R59" s="194"/>
      <c r="S59" s="66"/>
    </row>
    <row r="60" spans="16:19" ht="13">
      <c r="P60" s="196"/>
      <c r="Q60" s="196"/>
      <c r="R60" s="194"/>
      <c r="S60" s="66"/>
    </row>
    <row r="61" spans="16:19" ht="13">
      <c r="P61" s="196"/>
      <c r="Q61" s="196"/>
      <c r="R61" s="194"/>
      <c r="S61" s="66"/>
    </row>
    <row r="62" spans="16:19" ht="13">
      <c r="P62" s="196"/>
      <c r="Q62" s="196"/>
      <c r="R62" s="196"/>
      <c r="S62" s="66"/>
    </row>
    <row r="63" spans="16:19" ht="13">
      <c r="P63" s="196"/>
      <c r="Q63" s="196"/>
      <c r="R63" s="196"/>
      <c r="S63" s="66"/>
    </row>
    <row r="64" spans="16:19" ht="13">
      <c r="P64" s="196"/>
      <c r="Q64" s="196"/>
      <c r="R64" s="76"/>
      <c r="S64" s="66"/>
    </row>
    <row r="65" spans="16:18" ht="13">
      <c r="P65" s="196"/>
      <c r="Q65" s="76"/>
      <c r="R65" s="76"/>
    </row>
  </sheetData>
  <mergeCells count="7">
    <mergeCell ref="A7:A8"/>
    <mergeCell ref="B7:D7"/>
    <mergeCell ref="A4:R5"/>
    <mergeCell ref="E7:G7"/>
    <mergeCell ref="N7:P7"/>
    <mergeCell ref="K7:M7"/>
    <mergeCell ref="H7:J7"/>
  </mergeCells>
  <phoneticPr fontId="0" type="noConversion"/>
  <pageMargins left="0.75" right="0.75" top="1" bottom="1" header="0.5" footer="0.5"/>
  <pageSetup scale="51" orientation="portrait" r:id="rId1"/>
  <headerFooter alignWithMargins="0">
    <oddFooter>&amp;C&amp;14B-&amp;P-4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pageSetUpPr fitToPage="1"/>
  </sheetPr>
  <dimension ref="A1:R66"/>
  <sheetViews>
    <sheetView zoomScaleNormal="100" workbookViewId="0"/>
  </sheetViews>
  <sheetFormatPr defaultColWidth="9.1796875" defaultRowHeight="12.5"/>
  <cols>
    <col min="1" max="1" width="11.81640625" style="15" customWidth="1"/>
    <col min="2" max="2" width="10.453125" style="15" bestFit="1" customWidth="1"/>
    <col min="3" max="4" width="10.26953125" style="15" customWidth="1"/>
    <col min="5" max="6" width="9.1796875" style="15" bestFit="1" customWidth="1"/>
    <col min="7" max="7" width="10.26953125" style="15" customWidth="1"/>
    <col min="8" max="8" width="9.1796875" style="15" bestFit="1" customWidth="1"/>
    <col min="9" max="9" width="8.54296875" style="15" bestFit="1" customWidth="1"/>
    <col min="10" max="10" width="10.26953125" style="15" customWidth="1"/>
    <col min="11" max="11" width="9.1796875" style="15" bestFit="1" customWidth="1"/>
    <col min="12" max="12" width="8.81640625" style="15" bestFit="1" customWidth="1"/>
    <col min="13" max="13" width="10.26953125" style="15" customWidth="1"/>
    <col min="14" max="15" width="11.26953125" style="15" bestFit="1" customWidth="1"/>
    <col min="16" max="16" width="10.26953125" style="15" customWidth="1"/>
    <col min="17" max="17" width="9.453125" style="15" bestFit="1" customWidth="1"/>
    <col min="18" max="16384" width="9.1796875" style="15"/>
  </cols>
  <sheetData>
    <row r="1" spans="1:17" ht="25">
      <c r="A1" s="37" t="s">
        <v>21</v>
      </c>
      <c r="B1" s="66"/>
      <c r="C1" s="66"/>
      <c r="D1" s="66"/>
      <c r="E1" s="66"/>
      <c r="F1" s="66"/>
      <c r="G1" s="66"/>
      <c r="H1" s="66"/>
      <c r="I1" s="66"/>
      <c r="J1" s="66"/>
      <c r="K1" s="66"/>
      <c r="L1" s="66"/>
      <c r="M1" s="66"/>
      <c r="N1" s="66"/>
      <c r="O1" s="66"/>
      <c r="P1" s="66"/>
      <c r="Q1" s="66"/>
    </row>
    <row r="2" spans="1:17" ht="18">
      <c r="A2" s="12" t="s">
        <v>51</v>
      </c>
      <c r="B2" s="1"/>
      <c r="C2" s="1"/>
      <c r="D2" s="1"/>
      <c r="E2" s="1"/>
      <c r="F2" s="1"/>
      <c r="G2" s="1"/>
      <c r="H2" s="1"/>
      <c r="I2" s="1"/>
      <c r="J2" s="1"/>
      <c r="K2" s="1"/>
      <c r="L2" s="1"/>
      <c r="M2" s="1"/>
      <c r="N2" s="1"/>
      <c r="O2" s="1"/>
      <c r="P2" s="1"/>
      <c r="Q2" s="66"/>
    </row>
    <row r="3" spans="1:17" ht="14">
      <c r="A3" s="10"/>
      <c r="B3" s="1"/>
      <c r="C3" s="1"/>
      <c r="D3" s="1"/>
      <c r="E3" s="1"/>
      <c r="F3" s="1"/>
      <c r="G3" s="1"/>
      <c r="H3" s="1"/>
      <c r="I3" s="1"/>
      <c r="J3" s="1"/>
      <c r="K3" s="1"/>
      <c r="L3" s="1"/>
      <c r="M3" s="1"/>
      <c r="N3" s="1"/>
      <c r="O3" s="1"/>
      <c r="P3" s="1"/>
      <c r="Q3" s="66"/>
    </row>
    <row r="4" spans="1:17" ht="17.25" customHeight="1">
      <c r="A4" s="265" t="s">
        <v>50</v>
      </c>
      <c r="B4" s="265"/>
      <c r="C4" s="265"/>
      <c r="D4" s="265"/>
      <c r="E4" s="265"/>
      <c r="F4" s="265"/>
      <c r="G4" s="265"/>
      <c r="H4" s="265"/>
      <c r="I4" s="265"/>
      <c r="J4" s="265"/>
      <c r="K4" s="265"/>
      <c r="L4" s="265"/>
      <c r="M4" s="265"/>
      <c r="N4" s="265"/>
      <c r="O4" s="265"/>
      <c r="P4" s="265"/>
      <c r="Q4" s="265"/>
    </row>
    <row r="5" spans="1:17" ht="12" customHeight="1">
      <c r="A5" s="265"/>
      <c r="B5" s="265"/>
      <c r="C5" s="265"/>
      <c r="D5" s="265"/>
      <c r="E5" s="265"/>
      <c r="F5" s="265"/>
      <c r="G5" s="265"/>
      <c r="H5" s="265"/>
      <c r="I5" s="265"/>
      <c r="J5" s="265"/>
      <c r="K5" s="265"/>
      <c r="L5" s="265"/>
      <c r="M5" s="265"/>
      <c r="N5" s="265"/>
      <c r="O5" s="265"/>
      <c r="P5" s="265"/>
      <c r="Q5" s="265"/>
    </row>
    <row r="6" spans="1:17" ht="14.5" thickBot="1">
      <c r="A6" s="1"/>
      <c r="B6" s="1"/>
      <c r="C6" s="1"/>
      <c r="D6" s="1"/>
      <c r="E6" s="1"/>
      <c r="F6" s="1"/>
      <c r="G6" s="1"/>
      <c r="H6" s="1"/>
      <c r="I6" s="1"/>
      <c r="J6" s="1"/>
      <c r="K6" s="1"/>
      <c r="L6" s="1"/>
      <c r="M6" s="1"/>
      <c r="N6" s="1"/>
      <c r="O6" s="1"/>
      <c r="P6" s="1"/>
      <c r="Q6" s="66"/>
    </row>
    <row r="7" spans="1:17" ht="12.75" customHeight="1">
      <c r="A7" s="269" t="s">
        <v>24</v>
      </c>
      <c r="B7" s="271" t="s">
        <v>28</v>
      </c>
      <c r="C7" s="267"/>
      <c r="D7" s="268"/>
      <c r="E7" s="266" t="s">
        <v>29</v>
      </c>
      <c r="F7" s="267"/>
      <c r="G7" s="268"/>
      <c r="H7" s="266" t="s">
        <v>30</v>
      </c>
      <c r="I7" s="267"/>
      <c r="J7" s="268"/>
      <c r="K7" s="266" t="s">
        <v>31</v>
      </c>
      <c r="L7" s="267"/>
      <c r="M7" s="268"/>
      <c r="N7" s="266" t="s">
        <v>27</v>
      </c>
      <c r="O7" s="267"/>
      <c r="P7" s="268"/>
      <c r="Q7" s="66"/>
    </row>
    <row r="8" spans="1:17" ht="26.25" customHeight="1" thickBot="1">
      <c r="A8" s="270"/>
      <c r="B8" s="41" t="s">
        <v>52</v>
      </c>
      <c r="C8" s="42" t="s">
        <v>45</v>
      </c>
      <c r="D8" s="43" t="s">
        <v>53</v>
      </c>
      <c r="E8" s="147" t="s">
        <v>52</v>
      </c>
      <c r="F8" s="42" t="s">
        <v>45</v>
      </c>
      <c r="G8" s="43" t="s">
        <v>53</v>
      </c>
      <c r="H8" s="147" t="s">
        <v>52</v>
      </c>
      <c r="I8" s="42" t="s">
        <v>45</v>
      </c>
      <c r="J8" s="43" t="s">
        <v>53</v>
      </c>
      <c r="K8" s="147" t="s">
        <v>52</v>
      </c>
      <c r="L8" s="42" t="s">
        <v>45</v>
      </c>
      <c r="M8" s="43" t="s">
        <v>53</v>
      </c>
      <c r="N8" s="147" t="s">
        <v>52</v>
      </c>
      <c r="O8" s="42" t="s">
        <v>45</v>
      </c>
      <c r="P8" s="43" t="s">
        <v>53</v>
      </c>
      <c r="Q8" s="66"/>
    </row>
    <row r="9" spans="1:17">
      <c r="A9" s="105">
        <v>2008</v>
      </c>
      <c r="B9" s="154">
        <v>9962</v>
      </c>
      <c r="C9" s="155">
        <v>10336</v>
      </c>
      <c r="D9" s="130">
        <f t="shared" ref="D9:D20" si="0">IF(C9=0, "NA", B9/C9)</f>
        <v>0.96381578947368418</v>
      </c>
      <c r="E9" s="154">
        <v>587</v>
      </c>
      <c r="F9" s="155">
        <v>611</v>
      </c>
      <c r="G9" s="130">
        <f t="shared" ref="G9:G24" si="1">IF(F9=0, "NA", E9/F9)</f>
        <v>0.96072013093289688</v>
      </c>
      <c r="H9" s="154">
        <v>4</v>
      </c>
      <c r="I9" s="155">
        <v>4</v>
      </c>
      <c r="J9" s="130">
        <f t="shared" ref="J9:J20" si="2">IF(I9=0, "NA", H9/I9)</f>
        <v>1</v>
      </c>
      <c r="K9" s="154">
        <v>91</v>
      </c>
      <c r="L9" s="155">
        <v>100</v>
      </c>
      <c r="M9" s="130">
        <f t="shared" ref="M9:M24" si="3">IF(L9=0, "NA", K9/L9)</f>
        <v>0.91</v>
      </c>
      <c r="N9" s="154">
        <f>SUM(K9,H9,E9,B9)</f>
        <v>10644</v>
      </c>
      <c r="O9" s="155">
        <f>SUM(L9,I9,F9,C9)</f>
        <v>11051</v>
      </c>
      <c r="P9" s="130">
        <f t="shared" ref="P9:P20" si="4">IF(O9=0, "NA", N9/O9)</f>
        <v>0.96317075377793859</v>
      </c>
      <c r="Q9" s="66"/>
    </row>
    <row r="10" spans="1:17">
      <c r="A10" s="105">
        <v>2009</v>
      </c>
      <c r="B10" s="85">
        <v>8244</v>
      </c>
      <c r="C10" s="86">
        <v>8464</v>
      </c>
      <c r="D10" s="68">
        <f t="shared" si="0"/>
        <v>0.974007561436673</v>
      </c>
      <c r="E10" s="85">
        <v>515</v>
      </c>
      <c r="F10" s="86">
        <v>528</v>
      </c>
      <c r="G10" s="68">
        <f t="shared" si="1"/>
        <v>0.97537878787878785</v>
      </c>
      <c r="H10" s="85">
        <v>20</v>
      </c>
      <c r="I10" s="86">
        <v>20</v>
      </c>
      <c r="J10" s="68">
        <f t="shared" si="2"/>
        <v>1</v>
      </c>
      <c r="K10" s="85">
        <v>26</v>
      </c>
      <c r="L10" s="86">
        <v>26</v>
      </c>
      <c r="M10" s="68">
        <f t="shared" si="3"/>
        <v>1</v>
      </c>
      <c r="N10" s="85">
        <f t="shared" ref="N10:N24" si="5">SUM(K10,H10,E10,B10)</f>
        <v>8805</v>
      </c>
      <c r="O10" s="86">
        <f t="shared" ref="O10:O24" si="6">SUM(L10,I10,F10,C10)</f>
        <v>9038</v>
      </c>
      <c r="P10" s="68">
        <f t="shared" si="4"/>
        <v>0.9742199601681788</v>
      </c>
      <c r="Q10" s="66"/>
    </row>
    <row r="11" spans="1:17">
      <c r="A11" s="105">
        <v>2010</v>
      </c>
      <c r="B11" s="85">
        <v>9904</v>
      </c>
      <c r="C11" s="86">
        <v>10135</v>
      </c>
      <c r="D11" s="68">
        <f t="shared" si="0"/>
        <v>0.97720769610261471</v>
      </c>
      <c r="E11" s="85">
        <v>519</v>
      </c>
      <c r="F11" s="86">
        <v>532</v>
      </c>
      <c r="G11" s="68">
        <f t="shared" si="1"/>
        <v>0.97556390977443608</v>
      </c>
      <c r="H11" s="85">
        <v>32</v>
      </c>
      <c r="I11" s="86">
        <v>33</v>
      </c>
      <c r="J11" s="68">
        <f t="shared" si="2"/>
        <v>0.96969696969696972</v>
      </c>
      <c r="K11" s="85">
        <v>40</v>
      </c>
      <c r="L11" s="86">
        <v>43</v>
      </c>
      <c r="M11" s="68">
        <f t="shared" si="3"/>
        <v>0.93023255813953487</v>
      </c>
      <c r="N11" s="85">
        <f t="shared" si="5"/>
        <v>10495</v>
      </c>
      <c r="O11" s="86">
        <f t="shared" si="6"/>
        <v>10743</v>
      </c>
      <c r="P11" s="68">
        <f t="shared" si="4"/>
        <v>0.97691520059573678</v>
      </c>
      <c r="Q11" s="66"/>
    </row>
    <row r="12" spans="1:17">
      <c r="A12" s="105">
        <v>2011</v>
      </c>
      <c r="B12" s="85">
        <v>10408</v>
      </c>
      <c r="C12" s="86">
        <v>10607</v>
      </c>
      <c r="D12" s="68">
        <f t="shared" si="0"/>
        <v>0.98123880456302437</v>
      </c>
      <c r="E12" s="85">
        <v>839</v>
      </c>
      <c r="F12" s="86">
        <v>861</v>
      </c>
      <c r="G12" s="68">
        <f t="shared" si="1"/>
        <v>0.97444831591173053</v>
      </c>
      <c r="H12" s="85">
        <v>69</v>
      </c>
      <c r="I12" s="86">
        <v>70</v>
      </c>
      <c r="J12" s="68">
        <f t="shared" si="2"/>
        <v>0.98571428571428577</v>
      </c>
      <c r="K12" s="85">
        <v>210</v>
      </c>
      <c r="L12" s="86">
        <v>213</v>
      </c>
      <c r="M12" s="68">
        <f t="shared" si="3"/>
        <v>0.9859154929577465</v>
      </c>
      <c r="N12" s="85">
        <f t="shared" si="5"/>
        <v>11526</v>
      </c>
      <c r="O12" s="86">
        <f t="shared" si="6"/>
        <v>11751</v>
      </c>
      <c r="P12" s="68">
        <f t="shared" si="4"/>
        <v>0.98085269338779679</v>
      </c>
      <c r="Q12" s="66"/>
    </row>
    <row r="13" spans="1:17">
      <c r="A13" s="105">
        <v>2012</v>
      </c>
      <c r="B13" s="85">
        <v>10317</v>
      </c>
      <c r="C13" s="86">
        <v>10454</v>
      </c>
      <c r="D13" s="68">
        <f t="shared" si="0"/>
        <v>0.98689496843313562</v>
      </c>
      <c r="E13" s="85">
        <v>724</v>
      </c>
      <c r="F13" s="86">
        <v>744</v>
      </c>
      <c r="G13" s="68">
        <f t="shared" si="1"/>
        <v>0.9731182795698925</v>
      </c>
      <c r="H13" s="85">
        <v>100</v>
      </c>
      <c r="I13" s="86">
        <v>100</v>
      </c>
      <c r="J13" s="68">
        <f t="shared" si="2"/>
        <v>1</v>
      </c>
      <c r="K13" s="85">
        <v>189</v>
      </c>
      <c r="L13" s="86">
        <v>192</v>
      </c>
      <c r="M13" s="68">
        <f t="shared" si="3"/>
        <v>0.984375</v>
      </c>
      <c r="N13" s="85">
        <f t="shared" si="5"/>
        <v>11330</v>
      </c>
      <c r="O13" s="86">
        <f t="shared" si="6"/>
        <v>11490</v>
      </c>
      <c r="P13" s="68">
        <f t="shared" si="4"/>
        <v>0.98607484769364662</v>
      </c>
      <c r="Q13" s="66"/>
    </row>
    <row r="14" spans="1:17">
      <c r="A14" s="105">
        <v>2013</v>
      </c>
      <c r="B14" s="85">
        <v>9729</v>
      </c>
      <c r="C14" s="86">
        <v>9862</v>
      </c>
      <c r="D14" s="68">
        <f t="shared" si="0"/>
        <v>0.98651389170553638</v>
      </c>
      <c r="E14" s="85">
        <v>667</v>
      </c>
      <c r="F14" s="86">
        <v>680</v>
      </c>
      <c r="G14" s="68">
        <f t="shared" si="1"/>
        <v>0.98088235294117643</v>
      </c>
      <c r="H14" s="85">
        <v>129</v>
      </c>
      <c r="I14" s="86">
        <v>130</v>
      </c>
      <c r="J14" s="68">
        <f t="shared" si="2"/>
        <v>0.99230769230769234</v>
      </c>
      <c r="K14" s="85">
        <v>181</v>
      </c>
      <c r="L14" s="86">
        <v>185</v>
      </c>
      <c r="M14" s="68">
        <f t="shared" si="3"/>
        <v>0.97837837837837838</v>
      </c>
      <c r="N14" s="85">
        <f t="shared" si="5"/>
        <v>10706</v>
      </c>
      <c r="O14" s="86">
        <f t="shared" si="6"/>
        <v>10857</v>
      </c>
      <c r="P14" s="68">
        <f t="shared" si="4"/>
        <v>0.98609192226213505</v>
      </c>
      <c r="Q14" s="66"/>
    </row>
    <row r="15" spans="1:17">
      <c r="A15" s="105">
        <v>2014</v>
      </c>
      <c r="B15" s="85">
        <v>8887</v>
      </c>
      <c r="C15" s="86">
        <v>9009</v>
      </c>
      <c r="D15" s="68">
        <f t="shared" si="0"/>
        <v>0.98645798645798644</v>
      </c>
      <c r="E15" s="85">
        <v>736</v>
      </c>
      <c r="F15" s="86">
        <v>745</v>
      </c>
      <c r="G15" s="68">
        <f t="shared" si="1"/>
        <v>0.98791946308724832</v>
      </c>
      <c r="H15" s="85">
        <v>230</v>
      </c>
      <c r="I15" s="86">
        <v>234</v>
      </c>
      <c r="J15" s="68">
        <f t="shared" si="2"/>
        <v>0.98290598290598286</v>
      </c>
      <c r="K15" s="85">
        <v>170</v>
      </c>
      <c r="L15" s="86">
        <v>174</v>
      </c>
      <c r="M15" s="68">
        <f t="shared" si="3"/>
        <v>0.97701149425287359</v>
      </c>
      <c r="N15" s="85">
        <f t="shared" si="5"/>
        <v>10023</v>
      </c>
      <c r="O15" s="86">
        <f t="shared" si="6"/>
        <v>10162</v>
      </c>
      <c r="P15" s="68">
        <f t="shared" si="4"/>
        <v>0.98632159023814214</v>
      </c>
      <c r="Q15" s="66"/>
    </row>
    <row r="16" spans="1:17">
      <c r="A16" s="105">
        <v>2015</v>
      </c>
      <c r="B16" s="85">
        <v>8713</v>
      </c>
      <c r="C16" s="86">
        <v>8787</v>
      </c>
      <c r="D16" s="68">
        <f t="shared" si="0"/>
        <v>0.99157846819164674</v>
      </c>
      <c r="E16" s="85">
        <v>929</v>
      </c>
      <c r="F16" s="86">
        <v>942</v>
      </c>
      <c r="G16" s="68">
        <f t="shared" si="1"/>
        <v>0.9861995753715499</v>
      </c>
      <c r="H16" s="85">
        <v>115</v>
      </c>
      <c r="I16" s="86">
        <v>116</v>
      </c>
      <c r="J16" s="68">
        <f t="shared" si="2"/>
        <v>0.99137931034482762</v>
      </c>
      <c r="K16" s="85">
        <v>364</v>
      </c>
      <c r="L16" s="86">
        <v>372</v>
      </c>
      <c r="M16" s="68">
        <f t="shared" si="3"/>
        <v>0.978494623655914</v>
      </c>
      <c r="N16" s="85">
        <f t="shared" si="5"/>
        <v>10121</v>
      </c>
      <c r="O16" s="86">
        <f t="shared" si="6"/>
        <v>10217</v>
      </c>
      <c r="P16" s="68">
        <f t="shared" si="4"/>
        <v>0.99060389546833705</v>
      </c>
      <c r="Q16" s="66"/>
    </row>
    <row r="17" spans="1:18">
      <c r="A17" s="105">
        <v>2016</v>
      </c>
      <c r="B17" s="85">
        <v>7100</v>
      </c>
      <c r="C17" s="86">
        <v>7152</v>
      </c>
      <c r="D17" s="68">
        <f t="shared" si="0"/>
        <v>0.99272930648769575</v>
      </c>
      <c r="E17" s="85">
        <v>777</v>
      </c>
      <c r="F17" s="86">
        <v>788</v>
      </c>
      <c r="G17" s="68">
        <f t="shared" si="1"/>
        <v>0.98604060913705582</v>
      </c>
      <c r="H17" s="85">
        <v>75</v>
      </c>
      <c r="I17" s="86">
        <v>76</v>
      </c>
      <c r="J17" s="68">
        <f t="shared" si="2"/>
        <v>0.98684210526315785</v>
      </c>
      <c r="K17" s="85">
        <v>299</v>
      </c>
      <c r="L17" s="86">
        <v>302</v>
      </c>
      <c r="M17" s="68">
        <f t="shared" si="3"/>
        <v>0.99006622516556286</v>
      </c>
      <c r="N17" s="85">
        <f t="shared" si="5"/>
        <v>8251</v>
      </c>
      <c r="O17" s="86">
        <f t="shared" si="6"/>
        <v>8318</v>
      </c>
      <c r="P17" s="68">
        <f t="shared" si="4"/>
        <v>0.99194517912959845</v>
      </c>
      <c r="Q17" s="66"/>
      <c r="R17" s="66"/>
    </row>
    <row r="18" spans="1:18">
      <c r="A18" s="105">
        <v>2017</v>
      </c>
      <c r="B18" s="85">
        <v>6162</v>
      </c>
      <c r="C18" s="86">
        <v>6203</v>
      </c>
      <c r="D18" s="68">
        <f t="shared" si="0"/>
        <v>0.99339029501853937</v>
      </c>
      <c r="E18" s="85">
        <v>563</v>
      </c>
      <c r="F18" s="86">
        <v>572</v>
      </c>
      <c r="G18" s="68">
        <f t="shared" si="1"/>
        <v>0.98426573426573427</v>
      </c>
      <c r="H18" s="85">
        <v>30</v>
      </c>
      <c r="I18" s="86">
        <v>30</v>
      </c>
      <c r="J18" s="68">
        <f t="shared" si="2"/>
        <v>1</v>
      </c>
      <c r="K18" s="85">
        <v>253</v>
      </c>
      <c r="L18" s="86">
        <v>260</v>
      </c>
      <c r="M18" s="68">
        <f t="shared" si="3"/>
        <v>0.97307692307692306</v>
      </c>
      <c r="N18" s="85">
        <f t="shared" si="5"/>
        <v>7008</v>
      </c>
      <c r="O18" s="86">
        <f t="shared" si="6"/>
        <v>7065</v>
      </c>
      <c r="P18" s="68">
        <f t="shared" si="4"/>
        <v>0.99193205944798302</v>
      </c>
      <c r="Q18" s="66"/>
      <c r="R18" s="66"/>
    </row>
    <row r="19" spans="1:18">
      <c r="A19" s="105">
        <v>2018</v>
      </c>
      <c r="B19" s="85">
        <v>5463</v>
      </c>
      <c r="C19" s="86">
        <v>5497</v>
      </c>
      <c r="D19" s="68">
        <f t="shared" si="0"/>
        <v>0.99381480807713296</v>
      </c>
      <c r="E19" s="85">
        <v>361</v>
      </c>
      <c r="F19" s="86">
        <v>361</v>
      </c>
      <c r="G19" s="68">
        <f t="shared" si="1"/>
        <v>1</v>
      </c>
      <c r="H19" s="85">
        <v>62</v>
      </c>
      <c r="I19" s="86">
        <v>62</v>
      </c>
      <c r="J19" s="68">
        <f t="shared" si="2"/>
        <v>1</v>
      </c>
      <c r="K19" s="85">
        <v>203</v>
      </c>
      <c r="L19" s="86">
        <v>206</v>
      </c>
      <c r="M19" s="68">
        <f t="shared" si="3"/>
        <v>0.9854368932038835</v>
      </c>
      <c r="N19" s="85">
        <f t="shared" si="5"/>
        <v>6089</v>
      </c>
      <c r="O19" s="86">
        <f t="shared" si="6"/>
        <v>6126</v>
      </c>
      <c r="P19" s="68">
        <f t="shared" si="4"/>
        <v>0.99396016976820112</v>
      </c>
      <c r="Q19" s="66"/>
      <c r="R19" s="66"/>
    </row>
    <row r="20" spans="1:18">
      <c r="A20" s="105">
        <v>2019</v>
      </c>
      <c r="B20" s="85">
        <v>5715</v>
      </c>
      <c r="C20" s="86">
        <v>5745</v>
      </c>
      <c r="D20" s="68">
        <f t="shared" si="0"/>
        <v>0.99477806788511747</v>
      </c>
      <c r="E20" s="85">
        <v>405</v>
      </c>
      <c r="F20" s="86">
        <v>408</v>
      </c>
      <c r="G20" s="68">
        <f t="shared" si="1"/>
        <v>0.99264705882352944</v>
      </c>
      <c r="H20" s="85">
        <v>9</v>
      </c>
      <c r="I20" s="86">
        <v>9</v>
      </c>
      <c r="J20" s="68">
        <f t="shared" si="2"/>
        <v>1</v>
      </c>
      <c r="K20" s="85">
        <v>237</v>
      </c>
      <c r="L20" s="86">
        <v>240</v>
      </c>
      <c r="M20" s="68">
        <f t="shared" si="3"/>
        <v>0.98750000000000004</v>
      </c>
      <c r="N20" s="85">
        <f t="shared" si="5"/>
        <v>6366</v>
      </c>
      <c r="O20" s="86">
        <f t="shared" si="6"/>
        <v>6402</v>
      </c>
      <c r="P20" s="68">
        <f t="shared" si="4"/>
        <v>0.99437675726335517</v>
      </c>
      <c r="Q20" s="66"/>
      <c r="R20" s="66"/>
    </row>
    <row r="21" spans="1:18">
      <c r="A21" s="105">
        <v>2020</v>
      </c>
      <c r="B21" s="85">
        <v>3258</v>
      </c>
      <c r="C21" s="86">
        <v>3296</v>
      </c>
      <c r="D21" s="68">
        <f>IF(C21=0, "NA", B21/C21)</f>
        <v>0.98847087378640774</v>
      </c>
      <c r="E21" s="85">
        <v>319</v>
      </c>
      <c r="F21" s="86">
        <v>321</v>
      </c>
      <c r="G21" s="68">
        <f t="shared" si="1"/>
        <v>0.99376947040498442</v>
      </c>
      <c r="H21" s="85">
        <v>36</v>
      </c>
      <c r="I21" s="86">
        <v>36</v>
      </c>
      <c r="J21" s="68">
        <f>IF(I21=0, "NA", H21/I21)</f>
        <v>1</v>
      </c>
      <c r="K21" s="85">
        <v>178</v>
      </c>
      <c r="L21" s="86">
        <v>179</v>
      </c>
      <c r="M21" s="68">
        <f t="shared" si="3"/>
        <v>0.994413407821229</v>
      </c>
      <c r="N21" s="85">
        <f t="shared" si="5"/>
        <v>3791</v>
      </c>
      <c r="O21" s="86">
        <f t="shared" si="6"/>
        <v>3832</v>
      </c>
      <c r="P21" s="68">
        <f>IF(O21=0, "NA", N21/O21)</f>
        <v>0.98930062630480164</v>
      </c>
      <c r="Q21" s="66"/>
      <c r="R21" s="66"/>
    </row>
    <row r="22" spans="1:18">
      <c r="A22" s="105">
        <v>2021</v>
      </c>
      <c r="B22" s="85">
        <v>2655</v>
      </c>
      <c r="C22" s="86">
        <v>2697</v>
      </c>
      <c r="D22" s="68">
        <f>IF(C22=0, "NA", B22/C22)</f>
        <v>0.98442714126807562</v>
      </c>
      <c r="E22" s="85">
        <v>207</v>
      </c>
      <c r="F22" s="86">
        <v>224</v>
      </c>
      <c r="G22" s="68">
        <f t="shared" si="1"/>
        <v>0.9241071428571429</v>
      </c>
      <c r="H22" s="85">
        <v>51</v>
      </c>
      <c r="I22" s="86">
        <v>51</v>
      </c>
      <c r="J22" s="68">
        <f t="shared" ref="J22:J24" si="7">IF(I22=0, "NA", H22/I22)</f>
        <v>1</v>
      </c>
      <c r="K22" s="85">
        <v>111</v>
      </c>
      <c r="L22" s="86">
        <v>113</v>
      </c>
      <c r="M22" s="68">
        <f t="shared" si="3"/>
        <v>0.98230088495575218</v>
      </c>
      <c r="N22" s="85">
        <f t="shared" si="5"/>
        <v>3024</v>
      </c>
      <c r="O22" s="86">
        <f t="shared" si="6"/>
        <v>3085</v>
      </c>
      <c r="P22" s="68">
        <f>IF(O22=0, "NA", N22/O22)</f>
        <v>0.98022690437601301</v>
      </c>
      <c r="Q22" s="66"/>
      <c r="R22" s="66"/>
    </row>
    <row r="23" spans="1:18">
      <c r="A23" s="105">
        <v>2022</v>
      </c>
      <c r="B23" s="85">
        <v>570</v>
      </c>
      <c r="C23" s="86">
        <v>573</v>
      </c>
      <c r="D23" s="68">
        <f>IF(C23=0, "NA", B23/C23)</f>
        <v>0.99476439790575921</v>
      </c>
      <c r="E23" s="85">
        <v>69</v>
      </c>
      <c r="F23" s="86">
        <v>78</v>
      </c>
      <c r="G23" s="68">
        <f t="shared" si="1"/>
        <v>0.88461538461538458</v>
      </c>
      <c r="H23" s="85">
        <v>3</v>
      </c>
      <c r="I23" s="86">
        <v>3</v>
      </c>
      <c r="J23" s="68">
        <f t="shared" si="7"/>
        <v>1</v>
      </c>
      <c r="K23" s="85">
        <v>31</v>
      </c>
      <c r="L23" s="86">
        <v>31</v>
      </c>
      <c r="M23" s="68">
        <f t="shared" si="3"/>
        <v>1</v>
      </c>
      <c r="N23" s="85">
        <f t="shared" si="5"/>
        <v>673</v>
      </c>
      <c r="O23" s="86">
        <f t="shared" si="6"/>
        <v>685</v>
      </c>
      <c r="P23" s="68">
        <f>IF(O23=0, "NA", N23/O23)</f>
        <v>0.98248175182481756</v>
      </c>
      <c r="Q23" s="66"/>
      <c r="R23" s="66"/>
    </row>
    <row r="24" spans="1:18" ht="13" thickBot="1">
      <c r="A24" s="148">
        <v>2023</v>
      </c>
      <c r="B24" s="151">
        <v>37</v>
      </c>
      <c r="C24" s="152">
        <v>37</v>
      </c>
      <c r="D24" s="153">
        <f>IF(C24=0, "NA", B24/C24)</f>
        <v>1</v>
      </c>
      <c r="E24" s="151">
        <v>1</v>
      </c>
      <c r="F24" s="152">
        <v>1</v>
      </c>
      <c r="G24" s="153">
        <f t="shared" si="1"/>
        <v>1</v>
      </c>
      <c r="H24" s="151"/>
      <c r="I24" s="152"/>
      <c r="J24" s="153" t="str">
        <f t="shared" si="7"/>
        <v>NA</v>
      </c>
      <c r="K24" s="151"/>
      <c r="L24" s="152"/>
      <c r="M24" s="153" t="str">
        <f t="shared" si="3"/>
        <v>NA</v>
      </c>
      <c r="N24" s="151">
        <f t="shared" si="5"/>
        <v>38</v>
      </c>
      <c r="O24" s="152">
        <f t="shared" si="6"/>
        <v>38</v>
      </c>
      <c r="P24" s="153">
        <f>IF(O24=0, "NA", N24/O24)</f>
        <v>1</v>
      </c>
      <c r="Q24" s="66"/>
      <c r="R24" s="66"/>
    </row>
    <row r="25" spans="1:18" ht="13.5" thickBot="1">
      <c r="A25" s="60" t="s">
        <v>27</v>
      </c>
      <c r="B25" s="24">
        <f>SUM(B9:B24)</f>
        <v>107124</v>
      </c>
      <c r="C25" s="24">
        <f>SUM(C9:C24)</f>
        <v>108854</v>
      </c>
      <c r="D25" s="16">
        <f>B25/C25</f>
        <v>0.98410715269994675</v>
      </c>
      <c r="E25" s="24">
        <f>SUM(E9:E24)</f>
        <v>8218</v>
      </c>
      <c r="F25" s="24">
        <f>SUM(F9:F24)</f>
        <v>8396</v>
      </c>
      <c r="G25" s="16">
        <f>E25/F25</f>
        <v>0.97879942829919009</v>
      </c>
      <c r="H25" s="24">
        <f>SUM(H9:H24)</f>
        <v>965</v>
      </c>
      <c r="I25" s="24">
        <f>SUM(I9:I24)</f>
        <v>974</v>
      </c>
      <c r="J25" s="16">
        <f>H25/I25</f>
        <v>0.99075975359342916</v>
      </c>
      <c r="K25" s="24">
        <f>SUM(K9:K24)</f>
        <v>2583</v>
      </c>
      <c r="L25" s="24">
        <f>SUM(L9:L24)</f>
        <v>2636</v>
      </c>
      <c r="M25" s="16">
        <f>K25/L25</f>
        <v>0.97989377845220027</v>
      </c>
      <c r="N25" s="24">
        <f>SUM(N9:N24)</f>
        <v>118890</v>
      </c>
      <c r="O25" s="24">
        <f>SUM(O9:O24)</f>
        <v>120860</v>
      </c>
      <c r="P25" s="16">
        <f>N25/O25</f>
        <v>0.98370014893264934</v>
      </c>
      <c r="Q25" s="66"/>
      <c r="R25" s="90"/>
    </row>
    <row r="26" spans="1:18" ht="13">
      <c r="A26" s="31"/>
      <c r="B26" s="80"/>
      <c r="C26" s="80"/>
      <c r="D26" s="95"/>
      <c r="E26" s="80"/>
      <c r="F26" s="80"/>
      <c r="G26" s="95"/>
      <c r="H26" s="80"/>
      <c r="I26" s="80"/>
      <c r="J26" s="95"/>
      <c r="K26" s="80"/>
      <c r="L26" s="80"/>
      <c r="M26" s="95"/>
      <c r="N26" s="80"/>
      <c r="O26" s="80"/>
      <c r="P26" s="95"/>
      <c r="Q26" s="80"/>
      <c r="R26" s="66"/>
    </row>
    <row r="27" spans="1:18">
      <c r="A27" s="66"/>
      <c r="B27" s="66"/>
      <c r="C27" s="66"/>
      <c r="D27" s="66"/>
      <c r="E27" s="66"/>
      <c r="F27" s="66"/>
      <c r="G27" s="66"/>
      <c r="H27" s="66"/>
      <c r="I27" s="66"/>
      <c r="J27" s="66"/>
      <c r="K27" s="66"/>
      <c r="L27" s="66"/>
      <c r="M27" s="66"/>
      <c r="N27" s="66"/>
      <c r="O27" s="66"/>
      <c r="P27" s="66"/>
      <c r="Q27" s="66"/>
      <c r="R27" s="66"/>
    </row>
    <row r="28" spans="1:18" ht="13">
      <c r="A28" s="66"/>
      <c r="B28" s="66"/>
      <c r="C28" s="66"/>
      <c r="D28" s="66"/>
      <c r="E28" s="66"/>
      <c r="F28" s="66"/>
      <c r="G28" s="66"/>
      <c r="H28" s="66"/>
      <c r="I28" s="66"/>
      <c r="J28" s="66"/>
      <c r="K28" s="66"/>
      <c r="L28" s="66"/>
      <c r="M28" s="66"/>
      <c r="N28" s="66"/>
      <c r="O28" s="66"/>
      <c r="P28" s="197"/>
      <c r="Q28" s="198"/>
      <c r="R28" s="66"/>
    </row>
    <row r="29" spans="1:18" ht="13">
      <c r="A29" s="66"/>
      <c r="B29" s="66"/>
      <c r="C29" s="66"/>
      <c r="D29" s="66"/>
      <c r="E29" s="66"/>
      <c r="F29" s="66"/>
      <c r="G29" s="66"/>
      <c r="H29" s="66"/>
      <c r="I29" s="66"/>
      <c r="J29" s="66"/>
      <c r="K29" s="66"/>
      <c r="L29" s="66"/>
      <c r="M29" s="66"/>
      <c r="N29" s="66"/>
      <c r="O29" s="66"/>
      <c r="P29" s="199"/>
      <c r="Q29" s="200"/>
      <c r="R29" s="66"/>
    </row>
    <row r="30" spans="1:18" ht="13">
      <c r="A30" s="66"/>
      <c r="B30" s="66"/>
      <c r="C30" s="66"/>
      <c r="D30" s="66"/>
      <c r="E30" s="66"/>
      <c r="F30" s="66"/>
      <c r="G30" s="66"/>
      <c r="H30" s="66"/>
      <c r="I30" s="66"/>
      <c r="J30" s="66"/>
      <c r="K30" s="66"/>
      <c r="L30" s="66"/>
      <c r="M30" s="66"/>
      <c r="N30" s="66"/>
      <c r="O30" s="66"/>
      <c r="P30" s="199"/>
      <c r="Q30" s="200"/>
      <c r="R30" s="66"/>
    </row>
    <row r="31" spans="1:18" ht="13">
      <c r="A31" s="66"/>
      <c r="B31" s="66"/>
      <c r="C31" s="66"/>
      <c r="D31" s="66"/>
      <c r="E31" s="66"/>
      <c r="F31" s="66"/>
      <c r="G31" s="66"/>
      <c r="H31" s="66"/>
      <c r="I31" s="66"/>
      <c r="J31" s="66"/>
      <c r="K31" s="66"/>
      <c r="L31" s="66"/>
      <c r="M31" s="66"/>
      <c r="N31" s="66"/>
      <c r="O31" s="66"/>
      <c r="P31" s="199"/>
      <c r="Q31" s="200"/>
      <c r="R31" s="66"/>
    </row>
    <row r="32" spans="1:18" ht="13">
      <c r="A32" s="66"/>
      <c r="B32" s="66"/>
      <c r="C32" s="66"/>
      <c r="D32" s="66"/>
      <c r="E32" s="66"/>
      <c r="F32" s="66"/>
      <c r="G32" s="66"/>
      <c r="H32" s="66"/>
      <c r="I32" s="66"/>
      <c r="J32" s="66"/>
      <c r="K32" s="66"/>
      <c r="L32" s="66"/>
      <c r="M32" s="66"/>
      <c r="N32" s="66"/>
      <c r="O32" s="66"/>
      <c r="P32" s="199"/>
      <c r="Q32" s="200"/>
      <c r="R32" s="66"/>
    </row>
    <row r="33" spans="16:17" ht="13">
      <c r="P33" s="199"/>
      <c r="Q33" s="200"/>
    </row>
    <row r="34" spans="16:17" ht="13">
      <c r="P34" s="199"/>
      <c r="Q34" s="200"/>
    </row>
    <row r="35" spans="16:17" ht="13">
      <c r="P35" s="199"/>
      <c r="Q35" s="200"/>
    </row>
    <row r="36" spans="16:17" ht="13">
      <c r="P36" s="199"/>
      <c r="Q36" s="200"/>
    </row>
    <row r="37" spans="16:17" ht="13">
      <c r="P37" s="199"/>
      <c r="Q37" s="200"/>
    </row>
    <row r="38" spans="16:17" ht="13">
      <c r="P38" s="199"/>
      <c r="Q38" s="200"/>
    </row>
    <row r="39" spans="16:17" ht="13">
      <c r="P39" s="199"/>
      <c r="Q39" s="200"/>
    </row>
    <row r="40" spans="16:17" ht="13">
      <c r="P40" s="199"/>
      <c r="Q40" s="200"/>
    </row>
    <row r="41" spans="16:17" ht="13">
      <c r="P41" s="199"/>
      <c r="Q41" s="200"/>
    </row>
    <row r="42" spans="16:17" ht="13">
      <c r="P42" s="199"/>
      <c r="Q42" s="200"/>
    </row>
    <row r="43" spans="16:17" ht="13">
      <c r="P43" s="199"/>
      <c r="Q43" s="200"/>
    </row>
    <row r="44" spans="16:17" ht="13">
      <c r="P44" s="199"/>
      <c r="Q44" s="200"/>
    </row>
    <row r="45" spans="16:17" ht="13">
      <c r="P45" s="61"/>
      <c r="Q45" s="66"/>
    </row>
    <row r="47" spans="16:17" ht="12.75" customHeight="1">
      <c r="P47" s="66"/>
      <c r="Q47" s="198"/>
    </row>
    <row r="48" spans="16:17" ht="13">
      <c r="P48" s="66"/>
      <c r="Q48" s="200"/>
    </row>
    <row r="49" spans="16:17" ht="13">
      <c r="P49" s="66"/>
      <c r="Q49" s="200"/>
    </row>
    <row r="50" spans="16:17" ht="13">
      <c r="P50" s="197"/>
      <c r="Q50" s="200"/>
    </row>
    <row r="51" spans="16:17" ht="13">
      <c r="P51" s="199"/>
      <c r="Q51" s="200"/>
    </row>
    <row r="52" spans="16:17" ht="13">
      <c r="P52" s="199"/>
      <c r="Q52" s="200"/>
    </row>
    <row r="53" spans="16:17" ht="13">
      <c r="P53" s="199"/>
      <c r="Q53" s="200"/>
    </row>
    <row r="54" spans="16:17" ht="13">
      <c r="P54" s="199"/>
      <c r="Q54" s="200"/>
    </row>
    <row r="55" spans="16:17" ht="13">
      <c r="P55" s="199"/>
      <c r="Q55" s="200"/>
    </row>
    <row r="56" spans="16:17" ht="13">
      <c r="P56" s="199"/>
      <c r="Q56" s="200"/>
    </row>
    <row r="57" spans="16:17" ht="13">
      <c r="P57" s="199"/>
      <c r="Q57" s="200"/>
    </row>
    <row r="58" spans="16:17" ht="13">
      <c r="P58" s="199"/>
      <c r="Q58" s="200"/>
    </row>
    <row r="59" spans="16:17" ht="13">
      <c r="P59" s="199"/>
      <c r="Q59" s="200"/>
    </row>
    <row r="60" spans="16:17" ht="13">
      <c r="P60" s="199"/>
      <c r="Q60" s="200"/>
    </row>
    <row r="61" spans="16:17" ht="13">
      <c r="P61" s="199"/>
      <c r="Q61" s="200"/>
    </row>
    <row r="62" spans="16:17" ht="13">
      <c r="P62" s="199"/>
      <c r="Q62" s="200"/>
    </row>
    <row r="63" spans="16:17" ht="13">
      <c r="P63" s="199"/>
      <c r="Q63" s="200"/>
    </row>
    <row r="64" spans="16:17" ht="13">
      <c r="P64" s="199"/>
      <c r="Q64" s="199"/>
    </row>
    <row r="65" spans="16:17" ht="13">
      <c r="P65" s="199"/>
      <c r="Q65" s="199"/>
    </row>
    <row r="66" spans="16:17" ht="13">
      <c r="P66" s="199"/>
      <c r="Q66" s="77"/>
    </row>
  </sheetData>
  <mergeCells count="7">
    <mergeCell ref="A4:Q5"/>
    <mergeCell ref="E7:G7"/>
    <mergeCell ref="N7:P7"/>
    <mergeCell ref="K7:M7"/>
    <mergeCell ref="H7:J7"/>
    <mergeCell ref="A7:A8"/>
    <mergeCell ref="B7:D7"/>
  </mergeCells>
  <phoneticPr fontId="0" type="noConversion"/>
  <pageMargins left="0.75" right="0.75" top="1" bottom="1" header="0.5" footer="0.5"/>
  <pageSetup scale="52" orientation="portrait" r:id="rId1"/>
  <headerFooter alignWithMargins="0">
    <oddFooter>&amp;C&amp;14B-&amp;P-4</oddFooter>
  </headerFooter>
  <ignoredErrors>
    <ignoredError sqref="D25 G25 J25 M25" formula="1"/>
  </ignoredError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pageSetUpPr fitToPage="1"/>
  </sheetPr>
  <dimension ref="A1:S67"/>
  <sheetViews>
    <sheetView zoomScaleNormal="100" workbookViewId="0"/>
  </sheetViews>
  <sheetFormatPr defaultColWidth="9.1796875" defaultRowHeight="12.5"/>
  <cols>
    <col min="1" max="1" width="9.81640625" style="15" customWidth="1"/>
    <col min="2" max="2" width="9.453125" style="15" customWidth="1"/>
    <col min="3" max="3" width="8.7265625" style="15" bestFit="1" customWidth="1"/>
    <col min="4" max="4" width="10.453125" style="15" customWidth="1"/>
    <col min="5" max="5" width="9.453125" style="15" bestFit="1" customWidth="1"/>
    <col min="6" max="6" width="8.7265625" style="15" bestFit="1" customWidth="1"/>
    <col min="7" max="7" width="10.453125" style="15" customWidth="1"/>
    <col min="8" max="8" width="9.453125" style="15" bestFit="1" customWidth="1"/>
    <col min="9" max="9" width="8.7265625" style="15" bestFit="1" customWidth="1"/>
    <col min="10" max="10" width="10.453125" style="15" customWidth="1"/>
    <col min="11" max="11" width="9.453125" style="15" bestFit="1" customWidth="1"/>
    <col min="12" max="12" width="8.7265625" style="15" bestFit="1" customWidth="1"/>
    <col min="13" max="13" width="10.453125" style="15" customWidth="1"/>
    <col min="14" max="14" width="9.54296875" style="15" bestFit="1" customWidth="1"/>
    <col min="15" max="15" width="8.26953125" style="15" bestFit="1" customWidth="1"/>
    <col min="16" max="16" width="10.453125" style="15" customWidth="1"/>
    <col min="17" max="17" width="9" style="15" customWidth="1"/>
    <col min="18" max="16384" width="9.1796875" style="15"/>
  </cols>
  <sheetData>
    <row r="1" spans="1:17" ht="25">
      <c r="A1" s="37" t="s">
        <v>21</v>
      </c>
      <c r="B1" s="66"/>
      <c r="C1" s="66"/>
      <c r="D1" s="66"/>
      <c r="E1" s="66"/>
      <c r="F1" s="66"/>
      <c r="G1" s="66"/>
      <c r="H1" s="66"/>
      <c r="I1" s="66"/>
      <c r="J1" s="66"/>
      <c r="K1" s="66"/>
      <c r="L1" s="66"/>
      <c r="M1" s="66"/>
      <c r="N1" s="66"/>
      <c r="O1" s="66"/>
      <c r="P1" s="66"/>
      <c r="Q1" s="66"/>
    </row>
    <row r="2" spans="1:17" ht="18">
      <c r="A2" s="12" t="s">
        <v>54</v>
      </c>
      <c r="B2" s="1"/>
      <c r="C2" s="1"/>
      <c r="D2" s="1"/>
      <c r="E2" s="1"/>
      <c r="F2" s="1"/>
      <c r="G2" s="1"/>
      <c r="H2" s="1"/>
      <c r="I2" s="1"/>
      <c r="J2" s="1"/>
      <c r="K2" s="1"/>
      <c r="L2" s="1"/>
      <c r="M2" s="1"/>
      <c r="N2" s="1"/>
      <c r="O2" s="1"/>
      <c r="P2" s="1"/>
      <c r="Q2" s="66"/>
    </row>
    <row r="3" spans="1:17" ht="14">
      <c r="A3" s="10"/>
      <c r="B3" s="1"/>
      <c r="C3" s="1"/>
      <c r="D3" s="1"/>
      <c r="E3" s="1"/>
      <c r="F3" s="1"/>
      <c r="G3" s="1"/>
      <c r="H3" s="1"/>
      <c r="I3" s="1"/>
      <c r="J3" s="1"/>
      <c r="K3" s="1"/>
      <c r="L3" s="1"/>
      <c r="M3" s="1"/>
      <c r="N3" s="1"/>
      <c r="O3" s="1"/>
      <c r="P3" s="1"/>
      <c r="Q3" s="66"/>
    </row>
    <row r="4" spans="1:17" ht="15" customHeight="1">
      <c r="A4" s="265" t="s">
        <v>55</v>
      </c>
      <c r="B4" s="265"/>
      <c r="C4" s="265"/>
      <c r="D4" s="265"/>
      <c r="E4" s="265"/>
      <c r="F4" s="265"/>
      <c r="G4" s="265"/>
      <c r="H4" s="265"/>
      <c r="I4" s="265"/>
      <c r="J4" s="265"/>
      <c r="K4" s="265"/>
      <c r="L4" s="265"/>
      <c r="M4" s="265"/>
      <c r="N4" s="265"/>
      <c r="O4" s="265"/>
      <c r="P4" s="265"/>
      <c r="Q4" s="265"/>
    </row>
    <row r="5" spans="1:17" ht="15" customHeight="1">
      <c r="A5" s="265"/>
      <c r="B5" s="265"/>
      <c r="C5" s="265"/>
      <c r="D5" s="265"/>
      <c r="E5" s="265"/>
      <c r="F5" s="265"/>
      <c r="G5" s="265"/>
      <c r="H5" s="265"/>
      <c r="I5" s="265"/>
      <c r="J5" s="265"/>
      <c r="K5" s="265"/>
      <c r="L5" s="265"/>
      <c r="M5" s="265"/>
      <c r="N5" s="265"/>
      <c r="O5" s="265"/>
      <c r="P5" s="265"/>
      <c r="Q5" s="265"/>
    </row>
    <row r="6" spans="1:17" ht="15" customHeight="1">
      <c r="A6" s="265"/>
      <c r="B6" s="265"/>
      <c r="C6" s="265"/>
      <c r="D6" s="265"/>
      <c r="E6" s="265"/>
      <c r="F6" s="265"/>
      <c r="G6" s="265"/>
      <c r="H6" s="265"/>
      <c r="I6" s="265"/>
      <c r="J6" s="265"/>
      <c r="K6" s="265"/>
      <c r="L6" s="265"/>
      <c r="M6" s="265"/>
      <c r="N6" s="265"/>
      <c r="O6" s="265"/>
      <c r="P6" s="265"/>
      <c r="Q6" s="265"/>
    </row>
    <row r="7" spans="1:17" ht="14.5" thickBot="1">
      <c r="A7" s="1"/>
      <c r="B7" s="1"/>
      <c r="C7" s="1"/>
      <c r="D7" s="1"/>
      <c r="E7" s="1"/>
      <c r="F7" s="1"/>
      <c r="G7" s="1"/>
      <c r="H7" s="1"/>
      <c r="I7" s="1"/>
      <c r="J7" s="1"/>
      <c r="K7" s="1"/>
      <c r="L7" s="1"/>
      <c r="M7" s="1"/>
      <c r="N7" s="1"/>
      <c r="O7" s="1"/>
      <c r="P7" s="1"/>
      <c r="Q7" s="66"/>
    </row>
    <row r="8" spans="1:17" ht="12.75" customHeight="1">
      <c r="A8" s="254" t="s">
        <v>24</v>
      </c>
      <c r="B8" s="261" t="s">
        <v>28</v>
      </c>
      <c r="C8" s="262"/>
      <c r="D8" s="263"/>
      <c r="E8" s="261" t="s">
        <v>29</v>
      </c>
      <c r="F8" s="262"/>
      <c r="G8" s="263"/>
      <c r="H8" s="261" t="s">
        <v>30</v>
      </c>
      <c r="I8" s="262"/>
      <c r="J8" s="263"/>
      <c r="K8" s="261" t="s">
        <v>31</v>
      </c>
      <c r="L8" s="262"/>
      <c r="M8" s="263"/>
      <c r="N8" s="261" t="s">
        <v>27</v>
      </c>
      <c r="O8" s="262"/>
      <c r="P8" s="263"/>
      <c r="Q8" s="66"/>
    </row>
    <row r="9" spans="1:17" s="25" customFormat="1" ht="26.25" customHeight="1" thickBot="1">
      <c r="A9" s="255"/>
      <c r="B9" s="41" t="s">
        <v>52</v>
      </c>
      <c r="C9" s="42" t="s">
        <v>45</v>
      </c>
      <c r="D9" s="43" t="s">
        <v>53</v>
      </c>
      <c r="E9" s="147" t="s">
        <v>52</v>
      </c>
      <c r="F9" s="42" t="s">
        <v>45</v>
      </c>
      <c r="G9" s="43" t="s">
        <v>53</v>
      </c>
      <c r="H9" s="147" t="s">
        <v>52</v>
      </c>
      <c r="I9" s="42" t="s">
        <v>45</v>
      </c>
      <c r="J9" s="43" t="s">
        <v>53</v>
      </c>
      <c r="K9" s="147" t="s">
        <v>52</v>
      </c>
      <c r="L9" s="42" t="s">
        <v>45</v>
      </c>
      <c r="M9" s="43" t="s">
        <v>53</v>
      </c>
      <c r="N9" s="147" t="s">
        <v>52</v>
      </c>
      <c r="O9" s="42" t="s">
        <v>45</v>
      </c>
      <c r="P9" s="43" t="s">
        <v>53</v>
      </c>
      <c r="Q9" s="70"/>
    </row>
    <row r="10" spans="1:17">
      <c r="A10" s="105">
        <v>2008</v>
      </c>
      <c r="B10" s="154">
        <v>109</v>
      </c>
      <c r="C10" s="155">
        <v>154</v>
      </c>
      <c r="D10" s="130">
        <f t="shared" ref="D10:D24" si="0">IF(C10=0, "NA", B10/C10)</f>
        <v>0.70779220779220775</v>
      </c>
      <c r="E10" s="154">
        <v>9</v>
      </c>
      <c r="F10" s="155">
        <v>12</v>
      </c>
      <c r="G10" s="130">
        <f t="shared" ref="G10:G24" si="1">IF(F10=0, "NA", E10/F10)</f>
        <v>0.75</v>
      </c>
      <c r="H10" s="154"/>
      <c r="I10" s="155"/>
      <c r="J10" s="130"/>
      <c r="K10" s="154">
        <v>1</v>
      </c>
      <c r="L10" s="155">
        <v>3</v>
      </c>
      <c r="M10" s="130">
        <f t="shared" ref="M10:M23" si="2">IF(L10=0, "NA", K10/L10)</f>
        <v>0.33333333333333331</v>
      </c>
      <c r="N10" s="154">
        <f>SUM(B10,E10,H10,K10)</f>
        <v>119</v>
      </c>
      <c r="O10" s="155">
        <f>SUM(C10,F10,I10,L10)</f>
        <v>169</v>
      </c>
      <c r="P10" s="130">
        <f t="shared" ref="P10:P24" si="3">IF(O10=0, "NA", N10/O10)</f>
        <v>0.70414201183431957</v>
      </c>
      <c r="Q10" s="66"/>
    </row>
    <row r="11" spans="1:17">
      <c r="A11" s="105">
        <v>2009</v>
      </c>
      <c r="B11" s="85">
        <v>96</v>
      </c>
      <c r="C11" s="86">
        <v>122</v>
      </c>
      <c r="D11" s="68">
        <f t="shared" si="0"/>
        <v>0.78688524590163933</v>
      </c>
      <c r="E11" s="85">
        <v>6</v>
      </c>
      <c r="F11" s="86">
        <v>10</v>
      </c>
      <c r="G11" s="68">
        <f t="shared" si="1"/>
        <v>0.6</v>
      </c>
      <c r="H11" s="85">
        <v>1</v>
      </c>
      <c r="I11" s="86">
        <v>1</v>
      </c>
      <c r="J11" s="68">
        <f t="shared" ref="J11:J17" si="4">IF(I11=0, "NA", H11/I11)</f>
        <v>1</v>
      </c>
      <c r="K11" s="85"/>
      <c r="L11" s="86"/>
      <c r="M11" s="68"/>
      <c r="N11" s="85">
        <f t="shared" ref="N11:N24" si="5">SUM(B11,E11,H11,K11)</f>
        <v>103</v>
      </c>
      <c r="O11" s="86">
        <f t="shared" ref="O11:O24" si="6">SUM(C11,F11,I11,L11)</f>
        <v>133</v>
      </c>
      <c r="P11" s="68">
        <f t="shared" si="3"/>
        <v>0.77443609022556392</v>
      </c>
      <c r="Q11" s="66"/>
    </row>
    <row r="12" spans="1:17">
      <c r="A12" s="105">
        <v>2010</v>
      </c>
      <c r="B12" s="85">
        <v>121</v>
      </c>
      <c r="C12" s="86">
        <v>158</v>
      </c>
      <c r="D12" s="68">
        <f t="shared" si="0"/>
        <v>0.76582278481012656</v>
      </c>
      <c r="E12" s="85">
        <v>8</v>
      </c>
      <c r="F12" s="86">
        <v>9</v>
      </c>
      <c r="G12" s="68">
        <f t="shared" si="1"/>
        <v>0.88888888888888884</v>
      </c>
      <c r="H12" s="85"/>
      <c r="I12" s="86"/>
      <c r="J12" s="68"/>
      <c r="K12" s="85">
        <v>2</v>
      </c>
      <c r="L12" s="86">
        <v>3</v>
      </c>
      <c r="M12" s="68">
        <f t="shared" si="2"/>
        <v>0.66666666666666663</v>
      </c>
      <c r="N12" s="85">
        <f t="shared" si="5"/>
        <v>131</v>
      </c>
      <c r="O12" s="86">
        <f t="shared" si="6"/>
        <v>170</v>
      </c>
      <c r="P12" s="68">
        <f t="shared" si="3"/>
        <v>0.77058823529411768</v>
      </c>
      <c r="Q12" s="66"/>
    </row>
    <row r="13" spans="1:17">
      <c r="A13" s="105">
        <v>2011</v>
      </c>
      <c r="B13" s="85">
        <v>108</v>
      </c>
      <c r="C13" s="86">
        <v>143</v>
      </c>
      <c r="D13" s="68">
        <f t="shared" si="0"/>
        <v>0.75524475524475521</v>
      </c>
      <c r="E13" s="85">
        <v>14</v>
      </c>
      <c r="F13" s="86">
        <v>15</v>
      </c>
      <c r="G13" s="68">
        <f t="shared" si="1"/>
        <v>0.93333333333333335</v>
      </c>
      <c r="H13" s="85"/>
      <c r="I13" s="86"/>
      <c r="J13" s="68"/>
      <c r="K13" s="85">
        <v>1</v>
      </c>
      <c r="L13" s="86">
        <v>1</v>
      </c>
      <c r="M13" s="68">
        <f t="shared" si="2"/>
        <v>1</v>
      </c>
      <c r="N13" s="85">
        <f t="shared" si="5"/>
        <v>123</v>
      </c>
      <c r="O13" s="86">
        <f t="shared" si="6"/>
        <v>159</v>
      </c>
      <c r="P13" s="68">
        <f t="shared" si="3"/>
        <v>0.77358490566037741</v>
      </c>
      <c r="Q13" s="66"/>
    </row>
    <row r="14" spans="1:17">
      <c r="A14" s="105">
        <v>2012</v>
      </c>
      <c r="B14" s="85">
        <v>97</v>
      </c>
      <c r="C14" s="86">
        <v>112</v>
      </c>
      <c r="D14" s="68">
        <f t="shared" si="0"/>
        <v>0.8660714285714286</v>
      </c>
      <c r="E14" s="85">
        <v>12</v>
      </c>
      <c r="F14" s="86">
        <v>13</v>
      </c>
      <c r="G14" s="68">
        <f t="shared" si="1"/>
        <v>0.92307692307692313</v>
      </c>
      <c r="H14" s="85"/>
      <c r="I14" s="86"/>
      <c r="J14" s="68"/>
      <c r="K14" s="85">
        <v>6</v>
      </c>
      <c r="L14" s="86">
        <v>6</v>
      </c>
      <c r="M14" s="68">
        <f t="shared" si="2"/>
        <v>1</v>
      </c>
      <c r="N14" s="85">
        <f t="shared" si="5"/>
        <v>115</v>
      </c>
      <c r="O14" s="86">
        <f t="shared" si="6"/>
        <v>131</v>
      </c>
      <c r="P14" s="68">
        <f t="shared" si="3"/>
        <v>0.87786259541984735</v>
      </c>
      <c r="Q14" s="66"/>
    </row>
    <row r="15" spans="1:17">
      <c r="A15" s="105">
        <v>2013</v>
      </c>
      <c r="B15" s="85">
        <v>88</v>
      </c>
      <c r="C15" s="86">
        <v>109</v>
      </c>
      <c r="D15" s="68">
        <f t="shared" si="0"/>
        <v>0.80733944954128445</v>
      </c>
      <c r="E15" s="85">
        <v>15</v>
      </c>
      <c r="F15" s="86">
        <v>17</v>
      </c>
      <c r="G15" s="68">
        <f t="shared" si="1"/>
        <v>0.88235294117647056</v>
      </c>
      <c r="H15" s="85"/>
      <c r="I15" s="86"/>
      <c r="J15" s="68"/>
      <c r="K15" s="85">
        <v>1</v>
      </c>
      <c r="L15" s="86">
        <v>1</v>
      </c>
      <c r="M15" s="68">
        <f t="shared" si="2"/>
        <v>1</v>
      </c>
      <c r="N15" s="85">
        <f t="shared" si="5"/>
        <v>104</v>
      </c>
      <c r="O15" s="86">
        <f t="shared" si="6"/>
        <v>127</v>
      </c>
      <c r="P15" s="68">
        <f t="shared" si="3"/>
        <v>0.81889763779527558</v>
      </c>
      <c r="Q15" s="66"/>
    </row>
    <row r="16" spans="1:17">
      <c r="A16" s="105">
        <v>2014</v>
      </c>
      <c r="B16" s="85">
        <v>81</v>
      </c>
      <c r="C16" s="86">
        <v>92</v>
      </c>
      <c r="D16" s="68">
        <f t="shared" si="0"/>
        <v>0.88043478260869568</v>
      </c>
      <c r="E16" s="85">
        <v>7</v>
      </c>
      <c r="F16" s="86">
        <v>8</v>
      </c>
      <c r="G16" s="68">
        <f t="shared" si="1"/>
        <v>0.875</v>
      </c>
      <c r="H16" s="85"/>
      <c r="I16" s="86"/>
      <c r="J16" s="68"/>
      <c r="K16" s="85">
        <v>3</v>
      </c>
      <c r="L16" s="86">
        <v>3</v>
      </c>
      <c r="M16" s="68">
        <f t="shared" si="2"/>
        <v>1</v>
      </c>
      <c r="N16" s="85">
        <f t="shared" si="5"/>
        <v>91</v>
      </c>
      <c r="O16" s="86">
        <f t="shared" si="6"/>
        <v>103</v>
      </c>
      <c r="P16" s="68">
        <f t="shared" si="3"/>
        <v>0.88349514563106801</v>
      </c>
      <c r="Q16" s="66"/>
    </row>
    <row r="17" spans="1:19">
      <c r="A17" s="105">
        <v>2015</v>
      </c>
      <c r="B17" s="85">
        <v>50</v>
      </c>
      <c r="C17" s="86">
        <v>55</v>
      </c>
      <c r="D17" s="68">
        <f t="shared" si="0"/>
        <v>0.90909090909090906</v>
      </c>
      <c r="E17" s="85">
        <v>8</v>
      </c>
      <c r="F17" s="86">
        <v>9</v>
      </c>
      <c r="G17" s="68">
        <f t="shared" si="1"/>
        <v>0.88888888888888884</v>
      </c>
      <c r="H17" s="85">
        <v>1</v>
      </c>
      <c r="I17" s="86">
        <v>1</v>
      </c>
      <c r="J17" s="68">
        <f t="shared" si="4"/>
        <v>1</v>
      </c>
      <c r="K17" s="85">
        <v>6</v>
      </c>
      <c r="L17" s="86">
        <v>6</v>
      </c>
      <c r="M17" s="68">
        <f t="shared" si="2"/>
        <v>1</v>
      </c>
      <c r="N17" s="85">
        <f t="shared" si="5"/>
        <v>65</v>
      </c>
      <c r="O17" s="86">
        <f t="shared" si="6"/>
        <v>71</v>
      </c>
      <c r="P17" s="68">
        <f t="shared" si="3"/>
        <v>0.91549295774647887</v>
      </c>
      <c r="Q17" s="66"/>
      <c r="R17" s="66"/>
      <c r="S17" s="66"/>
    </row>
    <row r="18" spans="1:19">
      <c r="A18" s="105">
        <v>2016</v>
      </c>
      <c r="B18" s="85">
        <v>29</v>
      </c>
      <c r="C18" s="86">
        <v>32</v>
      </c>
      <c r="D18" s="68">
        <f t="shared" si="0"/>
        <v>0.90625</v>
      </c>
      <c r="E18" s="85">
        <v>9</v>
      </c>
      <c r="F18" s="86">
        <v>9</v>
      </c>
      <c r="G18" s="68">
        <f t="shared" si="1"/>
        <v>1</v>
      </c>
      <c r="H18" s="85"/>
      <c r="I18" s="86"/>
      <c r="J18" s="68"/>
      <c r="K18" s="85">
        <v>1</v>
      </c>
      <c r="L18" s="86">
        <v>1</v>
      </c>
      <c r="M18" s="68">
        <f t="shared" si="2"/>
        <v>1</v>
      </c>
      <c r="N18" s="85">
        <f t="shared" si="5"/>
        <v>39</v>
      </c>
      <c r="O18" s="86">
        <f t="shared" si="6"/>
        <v>42</v>
      </c>
      <c r="P18" s="68">
        <f t="shared" si="3"/>
        <v>0.9285714285714286</v>
      </c>
      <c r="Q18" s="66"/>
      <c r="R18" s="66"/>
      <c r="S18" s="66"/>
    </row>
    <row r="19" spans="1:19">
      <c r="A19" s="105">
        <v>2017</v>
      </c>
      <c r="B19" s="85">
        <v>26</v>
      </c>
      <c r="C19" s="86">
        <v>34</v>
      </c>
      <c r="D19" s="68">
        <f t="shared" si="0"/>
        <v>0.76470588235294112</v>
      </c>
      <c r="E19" s="85">
        <v>7</v>
      </c>
      <c r="F19" s="86">
        <v>9</v>
      </c>
      <c r="G19" s="68">
        <f t="shared" si="1"/>
        <v>0.77777777777777779</v>
      </c>
      <c r="H19" s="85"/>
      <c r="I19" s="86"/>
      <c r="J19" s="68"/>
      <c r="K19" s="85">
        <v>4</v>
      </c>
      <c r="L19" s="86">
        <v>5</v>
      </c>
      <c r="M19" s="68">
        <f t="shared" si="2"/>
        <v>0.8</v>
      </c>
      <c r="N19" s="85">
        <f t="shared" si="5"/>
        <v>37</v>
      </c>
      <c r="O19" s="86">
        <f t="shared" si="6"/>
        <v>48</v>
      </c>
      <c r="P19" s="68">
        <f t="shared" si="3"/>
        <v>0.77083333333333337</v>
      </c>
      <c r="Q19" s="66"/>
      <c r="R19" s="66"/>
      <c r="S19" s="66"/>
    </row>
    <row r="20" spans="1:19">
      <c r="A20" s="105">
        <v>2018</v>
      </c>
      <c r="B20" s="85">
        <v>31</v>
      </c>
      <c r="C20" s="86">
        <v>37</v>
      </c>
      <c r="D20" s="68">
        <f t="shared" si="0"/>
        <v>0.83783783783783783</v>
      </c>
      <c r="E20" s="85"/>
      <c r="F20" s="86"/>
      <c r="G20" s="68"/>
      <c r="H20" s="85"/>
      <c r="I20" s="86"/>
      <c r="J20" s="68"/>
      <c r="K20" s="85">
        <v>2</v>
      </c>
      <c r="L20" s="86">
        <v>2</v>
      </c>
      <c r="M20" s="68">
        <f t="shared" si="2"/>
        <v>1</v>
      </c>
      <c r="N20" s="85">
        <f t="shared" si="5"/>
        <v>33</v>
      </c>
      <c r="O20" s="86">
        <f t="shared" si="6"/>
        <v>39</v>
      </c>
      <c r="P20" s="68">
        <f t="shared" si="3"/>
        <v>0.84615384615384615</v>
      </c>
      <c r="Q20" s="66"/>
      <c r="R20" s="66"/>
      <c r="S20" s="66"/>
    </row>
    <row r="21" spans="1:19">
      <c r="A21" s="105">
        <v>2019</v>
      </c>
      <c r="B21" s="85">
        <v>22</v>
      </c>
      <c r="C21" s="86">
        <v>29</v>
      </c>
      <c r="D21" s="68">
        <f t="shared" si="0"/>
        <v>0.75862068965517238</v>
      </c>
      <c r="E21" s="85">
        <v>5</v>
      </c>
      <c r="F21" s="86">
        <v>6</v>
      </c>
      <c r="G21" s="68">
        <f t="shared" si="1"/>
        <v>0.83333333333333337</v>
      </c>
      <c r="H21" s="85"/>
      <c r="I21" s="86"/>
      <c r="J21" s="68"/>
      <c r="K21" s="85">
        <v>1</v>
      </c>
      <c r="L21" s="86">
        <v>1</v>
      </c>
      <c r="M21" s="68">
        <f t="shared" si="2"/>
        <v>1</v>
      </c>
      <c r="N21" s="85">
        <f t="shared" si="5"/>
        <v>28</v>
      </c>
      <c r="O21" s="86">
        <f t="shared" si="6"/>
        <v>36</v>
      </c>
      <c r="P21" s="68">
        <f t="shared" si="3"/>
        <v>0.77777777777777779</v>
      </c>
      <c r="Q21" s="66"/>
      <c r="R21" s="66"/>
      <c r="S21" s="66"/>
    </row>
    <row r="22" spans="1:19">
      <c r="A22" s="105">
        <v>2020</v>
      </c>
      <c r="B22" s="85">
        <v>25</v>
      </c>
      <c r="C22" s="86">
        <v>33</v>
      </c>
      <c r="D22" s="68">
        <f t="shared" si="0"/>
        <v>0.75757575757575757</v>
      </c>
      <c r="E22" s="85">
        <v>1</v>
      </c>
      <c r="F22" s="86">
        <v>1</v>
      </c>
      <c r="G22" s="68">
        <f t="shared" si="1"/>
        <v>1</v>
      </c>
      <c r="H22" s="85"/>
      <c r="I22" s="86"/>
      <c r="J22" s="68"/>
      <c r="K22" s="85">
        <v>1</v>
      </c>
      <c r="L22" s="86">
        <v>1</v>
      </c>
      <c r="M22" s="68">
        <f t="shared" si="2"/>
        <v>1</v>
      </c>
      <c r="N22" s="85">
        <f t="shared" si="5"/>
        <v>27</v>
      </c>
      <c r="O22" s="86">
        <f t="shared" si="6"/>
        <v>35</v>
      </c>
      <c r="P22" s="68">
        <f t="shared" si="3"/>
        <v>0.77142857142857146</v>
      </c>
      <c r="Q22" s="66"/>
      <c r="R22" s="66"/>
      <c r="S22" s="66"/>
    </row>
    <row r="23" spans="1:19">
      <c r="A23" s="105">
        <v>2021</v>
      </c>
      <c r="B23" s="85">
        <v>29</v>
      </c>
      <c r="C23" s="86">
        <v>34</v>
      </c>
      <c r="D23" s="68">
        <f t="shared" si="0"/>
        <v>0.8529411764705882</v>
      </c>
      <c r="E23" s="85">
        <v>9</v>
      </c>
      <c r="F23" s="86">
        <v>11</v>
      </c>
      <c r="G23" s="68">
        <f t="shared" si="1"/>
        <v>0.81818181818181823</v>
      </c>
      <c r="H23" s="85"/>
      <c r="I23" s="86"/>
      <c r="J23" s="68"/>
      <c r="K23" s="85">
        <v>1</v>
      </c>
      <c r="L23" s="86">
        <v>1</v>
      </c>
      <c r="M23" s="68">
        <f t="shared" si="2"/>
        <v>1</v>
      </c>
      <c r="N23" s="85">
        <f t="shared" si="5"/>
        <v>39</v>
      </c>
      <c r="O23" s="86">
        <f t="shared" si="6"/>
        <v>46</v>
      </c>
      <c r="P23" s="68">
        <f t="shared" si="3"/>
        <v>0.84782608695652173</v>
      </c>
      <c r="Q23" s="66"/>
      <c r="R23" s="66"/>
      <c r="S23" s="66"/>
    </row>
    <row r="24" spans="1:19">
      <c r="A24" s="105">
        <v>2022</v>
      </c>
      <c r="B24" s="85">
        <v>2</v>
      </c>
      <c r="C24" s="86">
        <v>2</v>
      </c>
      <c r="D24" s="68">
        <f t="shared" si="0"/>
        <v>1</v>
      </c>
      <c r="E24" s="85">
        <v>6</v>
      </c>
      <c r="F24" s="86">
        <v>7</v>
      </c>
      <c r="G24" s="68">
        <f t="shared" si="1"/>
        <v>0.8571428571428571</v>
      </c>
      <c r="H24" s="85"/>
      <c r="I24" s="86"/>
      <c r="J24" s="68"/>
      <c r="K24" s="85"/>
      <c r="L24" s="86"/>
      <c r="M24" s="68"/>
      <c r="N24" s="85">
        <f t="shared" si="5"/>
        <v>8</v>
      </c>
      <c r="O24" s="86">
        <f t="shared" si="6"/>
        <v>9</v>
      </c>
      <c r="P24" s="68">
        <f t="shared" si="3"/>
        <v>0.88888888888888884</v>
      </c>
      <c r="Q24" s="66"/>
      <c r="R24" s="66"/>
      <c r="S24" s="66"/>
    </row>
    <row r="25" spans="1:19" ht="13" thickBot="1">
      <c r="A25" s="148">
        <v>2023</v>
      </c>
      <c r="B25" s="151"/>
      <c r="C25" s="152"/>
      <c r="D25" s="153"/>
      <c r="E25" s="151"/>
      <c r="F25" s="152"/>
      <c r="G25" s="153"/>
      <c r="H25" s="151"/>
      <c r="I25" s="152"/>
      <c r="J25" s="153"/>
      <c r="K25" s="151"/>
      <c r="L25" s="152"/>
      <c r="M25" s="153"/>
      <c r="N25" s="151"/>
      <c r="O25" s="152"/>
      <c r="P25" s="153"/>
      <c r="Q25" s="66"/>
      <c r="R25" s="66"/>
      <c r="S25" s="66"/>
    </row>
    <row r="26" spans="1:19" ht="13.5" thickBot="1">
      <c r="A26" s="60" t="s">
        <v>27</v>
      </c>
      <c r="B26" s="22">
        <f>SUM(B10:B25)</f>
        <v>914</v>
      </c>
      <c r="C26" s="24">
        <f>SUM(C10:C25)</f>
        <v>1146</v>
      </c>
      <c r="D26" s="16">
        <f>B26/C26</f>
        <v>0.79755671902268765</v>
      </c>
      <c r="E26" s="22">
        <f>SUM(E10:E25)</f>
        <v>116</v>
      </c>
      <c r="F26" s="24">
        <f>SUM(F10:F25)</f>
        <v>136</v>
      </c>
      <c r="G26" s="16">
        <f>E26/F26</f>
        <v>0.8529411764705882</v>
      </c>
      <c r="H26" s="22">
        <f>SUM(H10:H25)</f>
        <v>2</v>
      </c>
      <c r="I26" s="24">
        <f>SUM(I10:I25)</f>
        <v>2</v>
      </c>
      <c r="J26" s="16">
        <f>H26/I26</f>
        <v>1</v>
      </c>
      <c r="K26" s="22">
        <f>SUM(K10:K25)</f>
        <v>30</v>
      </c>
      <c r="L26" s="24">
        <f>SUM(L10:L25)</f>
        <v>34</v>
      </c>
      <c r="M26" s="16">
        <f>K26/L26</f>
        <v>0.88235294117647056</v>
      </c>
      <c r="N26" s="22">
        <f>SUM(N10:N25)</f>
        <v>1062</v>
      </c>
      <c r="O26" s="24">
        <f>SUM(O10:O25)</f>
        <v>1318</v>
      </c>
      <c r="P26" s="16">
        <f>N26/O26</f>
        <v>0.80576631259484066</v>
      </c>
      <c r="Q26" s="66"/>
      <c r="R26" s="66"/>
      <c r="S26" s="66"/>
    </row>
    <row r="27" spans="1:19" ht="13">
      <c r="A27" s="31"/>
      <c r="B27" s="80"/>
      <c r="C27" s="80"/>
      <c r="D27" s="95"/>
      <c r="E27" s="80"/>
      <c r="F27" s="80"/>
      <c r="G27" s="95"/>
      <c r="H27" s="80"/>
      <c r="I27" s="80"/>
      <c r="J27" s="95"/>
      <c r="K27" s="80"/>
      <c r="L27" s="80"/>
      <c r="M27" s="95"/>
      <c r="N27" s="80"/>
      <c r="O27" s="80"/>
      <c r="P27" s="95"/>
      <c r="Q27" s="66"/>
      <c r="R27" s="66"/>
      <c r="S27" s="66"/>
    </row>
    <row r="28" spans="1:19">
      <c r="A28" s="89"/>
      <c r="B28" s="66"/>
      <c r="C28" s="66"/>
      <c r="D28" s="66"/>
      <c r="E28" s="66"/>
      <c r="F28" s="66"/>
      <c r="G28" s="66"/>
      <c r="H28" s="66"/>
      <c r="I28" s="66"/>
      <c r="J28" s="66"/>
      <c r="K28" s="66"/>
      <c r="L28" s="66"/>
      <c r="M28" s="66"/>
      <c r="N28" s="66"/>
      <c r="O28" s="66"/>
      <c r="P28" s="66"/>
      <c r="Q28" s="66"/>
      <c r="R28" s="66"/>
      <c r="S28" s="66"/>
    </row>
    <row r="29" spans="1:19" ht="12.75" customHeight="1">
      <c r="A29" s="66"/>
      <c r="B29" s="66"/>
      <c r="C29" s="66"/>
      <c r="D29" s="66"/>
      <c r="E29" s="66"/>
      <c r="F29" s="66"/>
      <c r="G29" s="66"/>
      <c r="H29" s="66"/>
      <c r="I29" s="66"/>
      <c r="J29" s="66"/>
      <c r="K29" s="66"/>
      <c r="L29" s="66"/>
      <c r="M29" s="66"/>
      <c r="N29" s="66"/>
      <c r="O29" s="66"/>
      <c r="P29" s="66"/>
      <c r="Q29" s="66"/>
      <c r="R29" s="66"/>
      <c r="S29" s="66"/>
    </row>
    <row r="30" spans="1:19" ht="13">
      <c r="A30" s="66"/>
      <c r="B30" s="66"/>
      <c r="C30" s="66"/>
      <c r="D30" s="66"/>
      <c r="E30" s="66"/>
      <c r="F30" s="66"/>
      <c r="G30" s="66"/>
      <c r="H30" s="66"/>
      <c r="I30" s="66"/>
      <c r="J30" s="66"/>
      <c r="K30" s="66"/>
      <c r="L30" s="66"/>
      <c r="M30" s="66"/>
      <c r="N30" s="66"/>
      <c r="O30" s="66"/>
      <c r="P30" s="66"/>
      <c r="Q30" s="201"/>
      <c r="R30" s="66"/>
      <c r="S30" s="66"/>
    </row>
    <row r="31" spans="1:19" ht="13">
      <c r="A31" s="66"/>
      <c r="B31" s="66"/>
      <c r="C31" s="66"/>
      <c r="D31" s="66"/>
      <c r="E31" s="66"/>
      <c r="F31" s="66"/>
      <c r="G31" s="66"/>
      <c r="H31" s="66"/>
      <c r="I31" s="66"/>
      <c r="J31" s="66"/>
      <c r="K31" s="66"/>
      <c r="L31" s="66"/>
      <c r="M31" s="66"/>
      <c r="N31" s="66"/>
      <c r="O31" s="66"/>
      <c r="P31" s="202"/>
      <c r="Q31" s="203"/>
      <c r="R31" s="66"/>
      <c r="S31" s="66"/>
    </row>
    <row r="32" spans="1:19" ht="13">
      <c r="A32" s="66"/>
      <c r="B32" s="66"/>
      <c r="C32" s="66"/>
      <c r="D32" s="66"/>
      <c r="E32" s="66"/>
      <c r="F32" s="66"/>
      <c r="G32" s="66"/>
      <c r="H32" s="66"/>
      <c r="I32" s="66"/>
      <c r="J32" s="66"/>
      <c r="K32" s="66"/>
      <c r="L32" s="66"/>
      <c r="M32" s="66"/>
      <c r="N32" s="66"/>
      <c r="O32" s="66"/>
      <c r="P32" s="204"/>
      <c r="Q32" s="203"/>
      <c r="R32" s="66"/>
      <c r="S32" s="66"/>
    </row>
    <row r="33" spans="16:19" ht="13">
      <c r="P33" s="204"/>
      <c r="Q33" s="203"/>
      <c r="R33" s="66"/>
      <c r="S33" s="66"/>
    </row>
    <row r="34" spans="16:19" ht="13">
      <c r="P34" s="204"/>
      <c r="Q34" s="203"/>
      <c r="R34" s="66"/>
      <c r="S34" s="66"/>
    </row>
    <row r="35" spans="16:19" ht="13">
      <c r="P35" s="204"/>
      <c r="Q35" s="203"/>
      <c r="R35" s="66"/>
      <c r="S35" s="66"/>
    </row>
    <row r="36" spans="16:19" ht="13">
      <c r="P36" s="204"/>
      <c r="Q36" s="203"/>
      <c r="R36" s="66"/>
      <c r="S36" s="66"/>
    </row>
    <row r="37" spans="16:19" ht="13">
      <c r="P37" s="204"/>
      <c r="Q37" s="203"/>
      <c r="R37" s="66"/>
      <c r="S37" s="66"/>
    </row>
    <row r="38" spans="16:19" ht="13">
      <c r="P38" s="204"/>
      <c r="Q38" s="203"/>
      <c r="R38" s="66"/>
      <c r="S38" s="66"/>
    </row>
    <row r="39" spans="16:19" ht="13">
      <c r="P39" s="204"/>
      <c r="Q39" s="203"/>
      <c r="R39" s="66"/>
      <c r="S39" s="66"/>
    </row>
    <row r="40" spans="16:19" ht="13">
      <c r="P40" s="204"/>
      <c r="Q40" s="203"/>
      <c r="R40" s="66"/>
      <c r="S40" s="66"/>
    </row>
    <row r="41" spans="16:19" ht="13">
      <c r="P41" s="204"/>
      <c r="Q41" s="203"/>
      <c r="R41" s="66"/>
      <c r="S41" s="66"/>
    </row>
    <row r="42" spans="16:19" ht="13">
      <c r="P42" s="204"/>
      <c r="Q42" s="203"/>
      <c r="R42" s="66"/>
      <c r="S42" s="66"/>
    </row>
    <row r="43" spans="16:19" ht="13">
      <c r="P43" s="204"/>
      <c r="Q43" s="203"/>
      <c r="R43" s="96"/>
      <c r="S43" s="78"/>
    </row>
    <row r="44" spans="16:19" ht="13">
      <c r="P44" s="204"/>
      <c r="Q44" s="203"/>
      <c r="R44" s="96"/>
      <c r="S44" s="78"/>
    </row>
    <row r="45" spans="16:19" ht="13">
      <c r="P45" s="204"/>
      <c r="Q45" s="203"/>
      <c r="R45" s="96"/>
      <c r="S45" s="78"/>
    </row>
    <row r="46" spans="16:19" ht="13">
      <c r="P46" s="204"/>
      <c r="Q46" s="203"/>
      <c r="R46" s="96"/>
      <c r="S46" s="78"/>
    </row>
    <row r="47" spans="16:19" ht="13">
      <c r="P47" s="204"/>
      <c r="Q47" s="79"/>
      <c r="R47" s="96"/>
      <c r="S47" s="78"/>
    </row>
    <row r="48" spans="16:19">
      <c r="P48" s="66"/>
      <c r="Q48" s="66"/>
      <c r="R48" s="96"/>
      <c r="S48" s="78"/>
    </row>
    <row r="49" spans="16:19" ht="13">
      <c r="P49" s="66"/>
      <c r="Q49" s="201"/>
      <c r="R49" s="80"/>
      <c r="S49" s="95"/>
    </row>
    <row r="50" spans="16:19" ht="12.75" customHeight="1">
      <c r="P50" s="66"/>
      <c r="Q50" s="203"/>
      <c r="R50" s="66"/>
      <c r="S50" s="66"/>
    </row>
    <row r="51" spans="16:19" ht="13">
      <c r="P51" s="202"/>
      <c r="Q51" s="203"/>
      <c r="R51" s="66"/>
      <c r="S51" s="66"/>
    </row>
    <row r="52" spans="16:19" ht="13">
      <c r="P52" s="204"/>
      <c r="Q52" s="203"/>
      <c r="R52" s="66"/>
      <c r="S52" s="66"/>
    </row>
    <row r="53" spans="16:19" ht="13">
      <c r="P53" s="204"/>
      <c r="Q53" s="203"/>
      <c r="R53" s="66"/>
      <c r="S53" s="66"/>
    </row>
    <row r="54" spans="16:19" ht="13">
      <c r="P54" s="204"/>
      <c r="Q54" s="203"/>
      <c r="R54" s="66"/>
      <c r="S54" s="66"/>
    </row>
    <row r="55" spans="16:19" ht="13">
      <c r="P55" s="204"/>
      <c r="Q55" s="203"/>
      <c r="R55" s="66"/>
      <c r="S55" s="66"/>
    </row>
    <row r="56" spans="16:19" ht="13">
      <c r="P56" s="204"/>
      <c r="Q56" s="203"/>
      <c r="R56" s="66"/>
      <c r="S56" s="66"/>
    </row>
    <row r="57" spans="16:19" ht="13">
      <c r="P57" s="204"/>
      <c r="Q57" s="203"/>
      <c r="R57" s="66"/>
      <c r="S57" s="66"/>
    </row>
    <row r="58" spans="16:19" ht="13">
      <c r="P58" s="204"/>
      <c r="Q58" s="203"/>
      <c r="R58" s="66"/>
      <c r="S58" s="66"/>
    </row>
    <row r="59" spans="16:19" ht="13">
      <c r="P59" s="204"/>
      <c r="Q59" s="203"/>
      <c r="R59" s="66"/>
      <c r="S59" s="66"/>
    </row>
    <row r="60" spans="16:19" ht="13">
      <c r="P60" s="204"/>
      <c r="Q60" s="203"/>
      <c r="R60" s="66"/>
      <c r="S60" s="66"/>
    </row>
    <row r="61" spans="16:19" ht="13">
      <c r="P61" s="204"/>
      <c r="Q61" s="203"/>
      <c r="R61" s="66"/>
      <c r="S61" s="66"/>
    </row>
    <row r="62" spans="16:19" ht="13">
      <c r="P62" s="204"/>
      <c r="Q62" s="203"/>
      <c r="R62" s="66"/>
      <c r="S62" s="66"/>
    </row>
    <row r="63" spans="16:19" ht="13">
      <c r="P63" s="204"/>
      <c r="Q63" s="203"/>
      <c r="R63" s="66"/>
      <c r="S63" s="66"/>
    </row>
    <row r="64" spans="16:19" ht="13">
      <c r="P64" s="204"/>
      <c r="Q64" s="203"/>
      <c r="R64" s="66"/>
      <c r="S64" s="66"/>
    </row>
    <row r="65" spans="16:17" ht="13">
      <c r="P65" s="204"/>
      <c r="Q65" s="203"/>
    </row>
    <row r="66" spans="16:17" ht="13">
      <c r="P66" s="204"/>
      <c r="Q66" s="204"/>
    </row>
    <row r="67" spans="16:17" ht="13">
      <c r="P67" s="204"/>
      <c r="Q67" s="79"/>
    </row>
  </sheetData>
  <mergeCells count="7">
    <mergeCell ref="A4:Q6"/>
    <mergeCell ref="E8:G8"/>
    <mergeCell ref="N8:P8"/>
    <mergeCell ref="K8:M8"/>
    <mergeCell ref="H8:J8"/>
    <mergeCell ref="A8:A9"/>
    <mergeCell ref="B8:D8"/>
  </mergeCells>
  <phoneticPr fontId="0" type="noConversion"/>
  <pageMargins left="0.75" right="0.75" top="1" bottom="1" header="0.5" footer="0.5"/>
  <pageSetup scale="49" orientation="portrait" r:id="rId1"/>
  <headerFooter alignWithMargins="0">
    <oddFooter>&amp;C&amp;14B-&amp;P-4</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ADC6F93C6B7240B2B0B5879F59252A" ma:contentTypeVersion="14" ma:contentTypeDescription="Create a new document." ma:contentTypeScope="" ma:versionID="4f3b670a18ea283a6ef28a1c4279ce48">
  <xsd:schema xmlns:xsd="http://www.w3.org/2001/XMLSchema" xmlns:xs="http://www.w3.org/2001/XMLSchema" xmlns:p="http://schemas.microsoft.com/office/2006/metadata/properties" xmlns:ns2="e3100c4f-62ee-4121-9f7e-6c44f616bd59" xmlns:ns3="7b83dbe2-6fd2-449a-a932-0d75829bf641" targetNamespace="http://schemas.microsoft.com/office/2006/metadata/properties" ma:root="true" ma:fieldsID="dc2af12cc5cd7f859862d7b5cfb78d98" ns2:_="" ns3:_="">
    <xsd:import namespace="e3100c4f-62ee-4121-9f7e-6c44f616bd59"/>
    <xsd:import namespace="7b83dbe2-6fd2-449a-a932-0d75829bf64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100c4f-62ee-4121-9f7e-6c44f616bd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83dbe2-6fd2-449a-a932-0d75829bf64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0bc27e8-7775-4660-bfbb-43f7f895732e}" ma:internalName="TaxCatchAll" ma:showField="CatchAllData" ma:web="7b83dbe2-6fd2-449a-a932-0d75829bf6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100c4f-62ee-4121-9f7e-6c44f616bd59">
      <Terms xmlns="http://schemas.microsoft.com/office/infopath/2007/PartnerControls"/>
    </lcf76f155ced4ddcb4097134ff3c332f>
    <TaxCatchAll xmlns="7b83dbe2-6fd2-449a-a932-0d75829bf64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011E2A-798C-46C4-92F2-202A16D957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100c4f-62ee-4121-9f7e-6c44f616bd59"/>
    <ds:schemaRef ds:uri="7b83dbe2-6fd2-449a-a932-0d75829bf6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A7B6F9-0837-416F-BF3F-C1B6EE592430}">
  <ds:schemaRefs>
    <ds:schemaRef ds:uri="http://purl.org/dc/dcmitype/"/>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7b83dbe2-6fd2-449a-a932-0d75829bf641"/>
    <ds:schemaRef ds:uri="e3100c4f-62ee-4121-9f7e-6c44f616bd59"/>
    <ds:schemaRef ds:uri="http://purl.org/dc/terms/"/>
  </ds:schemaRefs>
</ds:datastoreItem>
</file>

<file path=customXml/itemProps3.xml><?xml version="1.0" encoding="utf-8"?>
<ds:datastoreItem xmlns:ds="http://schemas.openxmlformats.org/officeDocument/2006/customXml" ds:itemID="{E3E5C726-116E-451F-97CB-9FF00B0B49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Cover</vt:lpstr>
      <vt:lpstr>Table of Contents</vt:lpstr>
      <vt:lpstr>(1) VINs tested</vt:lpstr>
      <vt:lpstr>(1) Total Tests</vt:lpstr>
      <vt:lpstr>(2)(i) OBD</vt:lpstr>
      <vt:lpstr>(2)(i) Opacity</vt:lpstr>
      <vt:lpstr>(2)(ii) OBD</vt:lpstr>
      <vt:lpstr>(2)(iii) OBD</vt:lpstr>
      <vt:lpstr>(2)(iv) OBD</vt:lpstr>
      <vt:lpstr>(2)(v) Waivers</vt:lpstr>
      <vt:lpstr>(2)(v) Hardship Extensions</vt:lpstr>
      <vt:lpstr>(2)(vi) No Outcome</vt:lpstr>
      <vt:lpstr>(2)(xi) Pass OBD</vt:lpstr>
      <vt:lpstr>(2)(xii) Fail OBD</vt:lpstr>
      <vt:lpstr>(2)(xix) MIL on no DTCs</vt:lpstr>
      <vt:lpstr>(2)(xx) MIL off w  DTCs</vt:lpstr>
      <vt:lpstr>(2)(xxi) MIL on w DTCs </vt:lpstr>
      <vt:lpstr>(2)(xxii) MIL off no DTCs </vt:lpstr>
      <vt:lpstr>(2)(xxiii) Not Ready Failures</vt:lpstr>
      <vt:lpstr>(2)(xxiii) Not Ready Turnaways</vt:lpstr>
      <vt:lpstr>Alternative OBD Tests</vt:lpstr>
      <vt:lpstr>'(1) Total Tests'!Print_Area</vt:lpstr>
      <vt:lpstr>'(1) VINs tested'!Print_Area</vt:lpstr>
      <vt:lpstr>'(2)(i) OBD'!Print_Area</vt:lpstr>
      <vt:lpstr>'(2)(ii) OBD'!Print_Area</vt:lpstr>
      <vt:lpstr>'(2)(iii) OBD'!Print_Area</vt:lpstr>
      <vt:lpstr>'(2)(iv) OBD'!Print_Area</vt:lpstr>
      <vt:lpstr>'(2)(v) Waivers'!Print_Area</vt:lpstr>
      <vt:lpstr>'(2)(vi) No Outcome'!Print_Area</vt:lpstr>
      <vt:lpstr>'(2)(xi) Pass OBD'!Print_Area</vt:lpstr>
      <vt:lpstr>'(2)(xii) Fail OBD'!Print_Area</vt:lpstr>
      <vt:lpstr>'(2)(xix) MIL on no DTCs'!Print_Area</vt:lpstr>
      <vt:lpstr>'(2)(xx) MIL off w  DTCs'!Print_Area</vt:lpstr>
      <vt:lpstr>'(2)(xxi) MIL on w DTCs '!Print_Area</vt:lpstr>
      <vt:lpstr>'(2)(xxii) MIL off no DTCs '!Print_Area</vt:lpstr>
      <vt:lpstr>'(2)(xxiii) Not Ready Failures'!Print_Area</vt:lpstr>
      <vt:lpstr>'(2)(xxiii) Not Ready Turnaways'!Print_Area</vt:lpstr>
      <vt:lpstr>Cover!Print_Area</vt:lpstr>
      <vt:lpstr>'Table of Contents'!Print_Area</vt:lpstr>
      <vt:lpstr>'Table of Contents'!Print_Titles</vt:lpstr>
    </vt:vector>
  </TitlesOfParts>
  <Manager/>
  <Company>Commonwealth of Massachusetts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cwoleader</dc:creator>
  <cp:keywords/>
  <dc:description/>
  <cp:lastModifiedBy>Kevin Gould</cp:lastModifiedBy>
  <cp:revision/>
  <dcterms:created xsi:type="dcterms:W3CDTF">2004-07-19T17:19:25Z</dcterms:created>
  <dcterms:modified xsi:type="dcterms:W3CDTF">2023-11-21T14:44:17Z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WorkbookGuid">
    <vt:lpwstr>42a7f965-cf6e-4fbd-a2c2-51b44f51c168</vt:lpwstr>
  </property>
  <property fmtid="{D5CDD505-2E9C-101B-9397-08002B2CF9AE}" pid="4" name="ContentTypeId">
    <vt:lpwstr>0x01010007ADC6F93C6B7240B2B0B5879F59252A</vt:lpwstr>
  </property>
  <property fmtid="{D5CDD505-2E9C-101B-9397-08002B2CF9AE}" pid="5" name="MediaServiceImageTags">
    <vt:lpwstr/>
  </property>
</Properties>
</file>